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1полугодие'!$A$1:$N$327</definedName>
  </definedNames>
  <calcPr fullCalcOnLoad="1"/>
</workbook>
</file>

<file path=xl/sharedStrings.xml><?xml version="1.0" encoding="utf-8"?>
<sst xmlns="http://schemas.openxmlformats.org/spreadsheetml/2006/main" count="1265" uniqueCount="397">
  <si>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</si>
  <si>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</si>
  <si>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</si>
  <si>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</si>
  <si>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</si>
  <si>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</si>
  <si>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</si>
  <si>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</si>
  <si>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</si>
  <si>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</si>
  <si>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</si>
  <si>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</si>
  <si>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</si>
  <si>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</si>
  <si>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</si>
  <si>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</si>
  <si>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</si>
  <si>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</si>
  <si>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</si>
  <si>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</si>
  <si>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</si>
  <si>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</si>
  <si>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</si>
  <si>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</si>
  <si>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</si>
  <si>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</si>
  <si>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</si>
  <si>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</si>
  <si>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</si>
  <si>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</si>
  <si>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</si>
  <si>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</si>
  <si>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</si>
  <si>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</si>
  <si>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</si>
  <si>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</si>
  <si>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</si>
  <si>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</si>
  <si>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</si>
  <si>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</si>
  <si>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</si>
  <si>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</si>
  <si>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</si>
  <si>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</si>
  <si>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</si>
  <si>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</si>
  <si>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</si>
  <si>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</si>
  <si>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</si>
  <si>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</si>
  <si>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</si>
  <si>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</si>
  <si>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</si>
  <si>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</si>
  <si>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</si>
  <si>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</si>
  <si>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</si>
  <si>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</si>
  <si>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</si>
  <si>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</si>
  <si>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</si>
  <si>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</si>
  <si>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</si>
  <si>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</si>
  <si>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</si>
  <si>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</si>
  <si>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</si>
  <si>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</si>
  <si>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</si>
  <si>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</si>
  <si>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</si>
  <si>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</si>
  <si>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</si>
  <si>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</si>
  <si>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</si>
  <si>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</si>
  <si>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</si>
  <si>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</si>
  <si>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</si>
  <si>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</si>
  <si>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</si>
  <si>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</si>
  <si>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</si>
  <si>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</si>
  <si>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</si>
  <si>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</si>
  <si>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</si>
  <si>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</si>
  <si>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</si>
  <si>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</si>
  <si>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</si>
  <si>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</si>
  <si>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</si>
  <si>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</si>
  <si>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</si>
  <si>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</si>
  <si>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</si>
  <si>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</si>
  <si>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</si>
  <si>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</si>
  <si>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</si>
  <si>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</si>
  <si>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</si>
  <si>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</si>
  <si>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</si>
  <si>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</si>
  <si>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</si>
  <si>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</si>
  <si>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</si>
  <si>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</si>
  <si>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</si>
  <si>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</si>
  <si>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</si>
  <si>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</si>
  <si>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</si>
  <si>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</si>
  <si>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</si>
  <si>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</si>
  <si>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</si>
  <si>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</si>
  <si>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</si>
  <si>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</si>
  <si>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</si>
  <si>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</si>
  <si>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</si>
  <si>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</si>
  <si>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</si>
  <si>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</si>
  <si>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</si>
  <si>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</si>
  <si>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</si>
  <si>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</si>
  <si>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</si>
  <si>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</si>
  <si>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</si>
  <si>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</si>
  <si>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</si>
  <si>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</si>
  <si>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</si>
  <si>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</si>
  <si>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</si>
  <si>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</si>
  <si>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</si>
  <si>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</si>
  <si>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</si>
  <si>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</si>
  <si>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</si>
  <si>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</si>
  <si>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</si>
  <si>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</si>
  <si>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</si>
  <si>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</si>
  <si>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</si>
  <si>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</si>
  <si>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</si>
  <si>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</si>
  <si>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</si>
  <si>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</si>
  <si>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</si>
  <si>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</si>
  <si>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</si>
  <si>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</si>
  <si>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</si>
  <si>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</si>
  <si>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</si>
  <si>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</si>
  <si>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</si>
  <si>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</si>
  <si>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</si>
  <si>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</si>
  <si>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</si>
  <si>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</si>
  <si>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</si>
  <si>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</si>
  <si>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</si>
  <si>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</si>
  <si>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</si>
  <si>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</si>
  <si>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</si>
  <si>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</si>
  <si>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</si>
  <si>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</si>
  <si>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</si>
  <si>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</si>
  <si>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</si>
  <si>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</si>
  <si>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</si>
  <si>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</si>
  <si>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</si>
  <si>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</si>
  <si>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</si>
  <si>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</si>
  <si>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</si>
  <si>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</si>
  <si>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</si>
  <si>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</si>
  <si>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</si>
  <si>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</si>
  <si>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</si>
  <si>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</si>
  <si>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</si>
  <si>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</si>
  <si>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</si>
  <si>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</si>
  <si>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</si>
  <si>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</si>
  <si>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</si>
  <si>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</si>
  <si>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</si>
  <si>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</si>
  <si>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</si>
  <si>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</si>
  <si>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</si>
  <si>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</si>
  <si>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</si>
  <si>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</si>
  <si>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</si>
  <si>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</si>
  <si>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</si>
  <si>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</si>
  <si>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</si>
  <si>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</si>
  <si>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</si>
  <si>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</si>
  <si>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</si>
  <si>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</si>
  <si>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</si>
  <si>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</si>
  <si>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</si>
  <si>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</si>
  <si>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</si>
  <si>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</si>
  <si>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</si>
  <si>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</si>
  <si>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</si>
  <si>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</si>
  <si>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</si>
  <si>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</si>
  <si>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</si>
  <si>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</si>
  <si>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</si>
  <si>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</si>
  <si>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</si>
  <si>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</si>
  <si>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</si>
  <si>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</si>
  <si>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</si>
  <si>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</si>
  <si>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</si>
  <si>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</si>
  <si>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</si>
  <si>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</si>
  <si>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</si>
  <si>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</si>
  <si>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</si>
  <si>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</si>
  <si>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</si>
  <si>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</si>
  <si>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</si>
  <si>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</si>
  <si>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</si>
  <si>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</si>
  <si>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</si>
  <si>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</si>
  <si>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</si>
  <si>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</si>
  <si>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</si>
  <si>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</si>
  <si>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</si>
  <si>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</si>
  <si>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</si>
  <si>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</si>
  <si>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</si>
  <si>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</si>
  <si>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</si>
  <si>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</si>
  <si>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</si>
  <si>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</si>
  <si>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</si>
  <si>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</si>
  <si>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</si>
  <si>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</si>
  <si>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</si>
  <si>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</si>
  <si>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</si>
  <si>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</si>
  <si>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</si>
  <si>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</si>
  <si>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</si>
  <si>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</si>
  <si>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</si>
  <si>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</si>
  <si>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</si>
  <si>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</si>
  <si>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</si>
  <si>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</si>
  <si>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</si>
  <si>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</si>
  <si>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</si>
  <si>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</si>
  <si>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</si>
  <si>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</si>
  <si>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</si>
  <si>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</si>
  <si>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</si>
  <si>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</si>
  <si>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</si>
  <si>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</si>
  <si>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</si>
  <si>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</si>
  <si>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</si>
  <si>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</si>
  <si>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</si>
  <si>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</si>
  <si>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</si>
  <si>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</si>
  <si>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</si>
  <si>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</si>
  <si>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</si>
  <si>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</si>
  <si>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</si>
  <si>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</si>
  <si>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</si>
  <si>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</si>
  <si>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</si>
  <si>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</si>
  <si>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</si>
  <si>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</si>
  <si>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</si>
  <si>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</si>
  <si>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</si>
  <si>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</si>
  <si>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</si>
  <si>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</si>
  <si>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</si>
  <si>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</si>
  <si>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</si>
  <si>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</si>
  <si>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</si>
  <si>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</si>
  <si>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</si>
  <si>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</si>
  <si>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</si>
  <si>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</si>
  <si>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</si>
  <si>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</si>
  <si>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</si>
  <si>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</si>
  <si>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</si>
  <si>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</si>
  <si>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</si>
  <si>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</si>
  <si>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</si>
  <si>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</si>
  <si>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</si>
  <si>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</si>
  <si>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</si>
  <si>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</si>
  <si>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</si>
  <si>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</si>
  <si>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</si>
  <si>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</si>
  <si>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</si>
  <si>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</si>
  <si>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</si>
  <si>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</si>
  <si>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</si>
  <si>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</si>
  <si>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</si>
  <si>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</si>
  <si>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</si>
  <si>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</si>
  <si>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</si>
  <si>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</si>
  <si>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</si>
  <si>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</si>
  <si>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</si>
  <si>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</si>
  <si>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2015 год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</si>
  <si>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</si>
  <si>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</si>
  <si>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</si>
  <si>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</si>
  <si>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</si>
  <si>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</si>
  <si>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</si>
  <si>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</si>
  <si>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</si>
  <si>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</si>
  <si>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</si>
  <si>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</si>
  <si>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2016года</t>
  </si>
  <si>
    <t>Исполнение расходов за 1 полугодие текущего года в сравнение с аналогичным периодом 2015 года</t>
  </si>
  <si>
    <t>2016 год</t>
  </si>
  <si>
    <t>Культура, кинематография</t>
  </si>
  <si>
    <t>Массовый спорт</t>
  </si>
  <si>
    <t>1102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</si>
</sst>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7"/>
  <sheetViews>
    <sheetView tabSelected="1" view="pageBreakPreview" zoomScaleSheetLayoutView="100" workbookViewId="0" topLeftCell="A131">
      <selection activeCell="K224" sqref="K224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361</v>
      </c>
      <c r="H1" s="2"/>
      <c r="I1" s="2"/>
      <c r="J1" s="2"/>
      <c r="K1" s="2"/>
      <c r="L1" s="2"/>
      <c r="M1" s="2"/>
    </row>
    <row r="2" spans="7:13" ht="15">
      <c r="G2" s="2" t="s">
        <v>375</v>
      </c>
      <c r="H2" s="2"/>
      <c r="I2" s="2"/>
      <c r="J2" s="2"/>
      <c r="K2" s="2"/>
      <c r="L2" s="2"/>
      <c r="M2" s="2"/>
    </row>
    <row r="3" spans="7:13" ht="15">
      <c r="G3" s="2" t="s">
        <v>391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5" t="s">
        <v>392</v>
      </c>
      <c r="B10" s="105"/>
      <c r="C10" s="105"/>
      <c r="D10" s="105"/>
      <c r="E10" s="105"/>
      <c r="F10" s="105"/>
      <c r="G10" s="105"/>
      <c r="H10" s="105"/>
    </row>
    <row r="11" spans="1:6" ht="12.75" customHeight="1">
      <c r="A11" s="105"/>
      <c r="B11" s="105"/>
      <c r="C11" s="105"/>
      <c r="D11" s="105"/>
      <c r="E11" s="105"/>
      <c r="F11" s="105"/>
    </row>
    <row r="12" ht="12.75">
      <c r="N12" s="3" t="s">
        <v>200</v>
      </c>
    </row>
    <row r="13" spans="1:14" s="4" customFormat="1" ht="38.25" customHeight="1">
      <c r="A13" s="111" t="s">
        <v>53</v>
      </c>
      <c r="B13" s="113" t="s">
        <v>54</v>
      </c>
      <c r="C13" s="114"/>
      <c r="D13" s="115"/>
      <c r="E13" s="106" t="s">
        <v>393</v>
      </c>
      <c r="F13" s="107"/>
      <c r="G13" s="107"/>
      <c r="H13" s="108"/>
      <c r="I13" s="76"/>
      <c r="J13" s="106" t="s">
        <v>378</v>
      </c>
      <c r="K13" s="107"/>
      <c r="L13" s="107"/>
      <c r="M13" s="108"/>
      <c r="N13" s="109" t="s">
        <v>360</v>
      </c>
    </row>
    <row r="14" spans="1:14" s="4" customFormat="1" ht="66">
      <c r="A14" s="112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376</v>
      </c>
      <c r="G14" s="68" t="s">
        <v>359</v>
      </c>
      <c r="H14" s="79" t="s">
        <v>357</v>
      </c>
      <c r="I14" s="77"/>
      <c r="J14" s="68" t="s">
        <v>358</v>
      </c>
      <c r="K14" s="68" t="s">
        <v>377</v>
      </c>
      <c r="L14" s="68" t="s">
        <v>359</v>
      </c>
      <c r="M14" s="79" t="s">
        <v>357</v>
      </c>
      <c r="N14" s="110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156951.4</v>
      </c>
      <c r="F15" s="94">
        <f>F16+F29+F62+F20+F46+F55+F66</f>
        <v>71558.2</v>
      </c>
      <c r="G15" s="80">
        <f>F15/F327*100</f>
        <v>15.904501247098954</v>
      </c>
      <c r="H15" s="80">
        <f>F15/E15*100</f>
        <v>45.592584710935995</v>
      </c>
      <c r="I15" s="9"/>
      <c r="J15" s="94">
        <f>J16+J29+J62+J20+J46+J55+J66</f>
        <v>205232.00000000003</v>
      </c>
      <c r="K15" s="94">
        <f>K16+K29+K62+K20+K46+K55+K66</f>
        <v>88730.5</v>
      </c>
      <c r="L15" s="80">
        <f>K15/K327*100</f>
        <v>24.43310315734053</v>
      </c>
      <c r="M15" s="80">
        <f>K15/J15*100</f>
        <v>43.23424222343494</v>
      </c>
      <c r="N15" s="80">
        <f>F15/K15*100</f>
        <v>80.64667729811057</v>
      </c>
    </row>
    <row r="16" spans="1:14" s="4" customFormat="1" ht="39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2276.7</v>
      </c>
      <c r="F16" s="89">
        <v>0</v>
      </c>
      <c r="G16" s="13"/>
      <c r="H16" s="85">
        <f aca="true" t="shared" si="0" ref="H16:H46">F16/E16*100</f>
        <v>0</v>
      </c>
      <c r="I16" s="14"/>
      <c r="J16" s="89">
        <v>2276.7</v>
      </c>
      <c r="K16" s="89">
        <v>1139.1</v>
      </c>
      <c r="L16" s="13"/>
      <c r="M16" s="85">
        <f aca="true" t="shared" si="1" ref="M16:M29">K16/J16*100</f>
        <v>50.03294241665569</v>
      </c>
      <c r="N16" s="13"/>
    </row>
    <row r="17" spans="1:14" s="4" customFormat="1" ht="52.5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15891.6</v>
      </c>
      <c r="F20" s="89">
        <v>7291</v>
      </c>
      <c r="G20" s="13"/>
      <c r="H20" s="85">
        <f t="shared" si="0"/>
        <v>45.879584182838734</v>
      </c>
      <c r="I20" s="14"/>
      <c r="J20" s="89">
        <v>21020.4</v>
      </c>
      <c r="K20" s="89">
        <v>9818</v>
      </c>
      <c r="L20" s="13"/>
      <c r="M20" s="85">
        <f t="shared" si="1"/>
        <v>46.70700842990618</v>
      </c>
      <c r="N20" s="13"/>
    </row>
    <row r="21" spans="1:14" s="4" customFormat="1" ht="52.5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7"/>
      <c r="K22" s="97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7"/>
      <c r="K23" s="97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69374.2</v>
      </c>
      <c r="F29" s="89">
        <v>34086</v>
      </c>
      <c r="G29" s="13"/>
      <c r="H29" s="85">
        <f t="shared" si="0"/>
        <v>49.133539557933645</v>
      </c>
      <c r="I29" s="14"/>
      <c r="J29" s="89">
        <v>146974.7</v>
      </c>
      <c r="K29" s="89">
        <v>62374.6</v>
      </c>
      <c r="L29" s="13"/>
      <c r="M29" s="85">
        <f t="shared" si="1"/>
        <v>42.43900480831054</v>
      </c>
      <c r="N29" s="13"/>
    </row>
    <row r="30" spans="1:14" s="4" customFormat="1" ht="52.5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5131.8</v>
      </c>
      <c r="F46" s="89">
        <v>2782.9</v>
      </c>
      <c r="G46" s="13"/>
      <c r="H46" s="85">
        <f t="shared" si="0"/>
        <v>54.22853579640672</v>
      </c>
      <c r="I46" s="14"/>
      <c r="J46" s="89">
        <v>5815.1</v>
      </c>
      <c r="K46" s="89">
        <v>3622</v>
      </c>
      <c r="L46" s="13"/>
      <c r="M46" s="85">
        <f>K46/J46*100</f>
        <v>62.28611717769256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0</v>
      </c>
      <c r="K55" s="89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4389.2</v>
      </c>
      <c r="F62" s="13"/>
      <c r="G62" s="13"/>
      <c r="H62" s="13"/>
      <c r="I62" s="14"/>
      <c r="J62" s="89">
        <v>3000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12.75">
      <c r="A66" s="25" t="s">
        <v>119</v>
      </c>
      <c r="B66" s="12" t="s">
        <v>364</v>
      </c>
      <c r="C66" s="12" t="s">
        <v>73</v>
      </c>
      <c r="D66" s="12" t="s">
        <v>58</v>
      </c>
      <c r="E66" s="13">
        <v>59887.9</v>
      </c>
      <c r="F66" s="13">
        <v>27398.3</v>
      </c>
      <c r="G66" s="13"/>
      <c r="H66" s="85">
        <f>F66/E66*100</f>
        <v>45.74930829099033</v>
      </c>
      <c r="I66" s="14"/>
      <c r="J66" s="89">
        <v>26145.1</v>
      </c>
      <c r="K66" s="89">
        <v>11776.8</v>
      </c>
      <c r="L66" s="13"/>
      <c r="M66" s="85">
        <f>K66/J66*100</f>
        <v>45.0440044214786</v>
      </c>
      <c r="N66" s="13"/>
    </row>
    <row r="67" spans="1:14" s="4" customFormat="1" ht="26.2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6.2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6.2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9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6.2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6.2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9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6.2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6.2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6.2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6.2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30686.899999999998</v>
      </c>
      <c r="F85" s="35">
        <f>F107+F114</f>
        <v>6026.8</v>
      </c>
      <c r="G85" s="81">
        <f>F85/F327*100</f>
        <v>1.339514522668485</v>
      </c>
      <c r="H85" s="80">
        <f>F85/E85*100</f>
        <v>19.639650795616372</v>
      </c>
      <c r="I85" s="36"/>
      <c r="J85" s="35">
        <f>J107+J114</f>
        <v>12109</v>
      </c>
      <c r="K85" s="35">
        <f>K107+K114</f>
        <v>3749.4</v>
      </c>
      <c r="L85" s="81">
        <f>K85/K327*100</f>
        <v>1.0324463062659692</v>
      </c>
      <c r="M85" s="81">
        <f>K85/J85*100</f>
        <v>30.963745974068875</v>
      </c>
      <c r="N85" s="80">
        <f>F85/K85*100</f>
        <v>160.7403851282872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6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9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9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9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6.2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9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9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9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9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9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66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6.2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9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6.2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9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6032.8</v>
      </c>
      <c r="F107" s="41">
        <v>2432.8</v>
      </c>
      <c r="G107" s="41"/>
      <c r="H107" s="85">
        <f t="shared" si="2"/>
        <v>40.32621668213765</v>
      </c>
      <c r="I107" s="78"/>
      <c r="J107" s="102">
        <v>5066</v>
      </c>
      <c r="K107" s="102">
        <v>2832.4</v>
      </c>
      <c r="L107" s="41"/>
      <c r="M107" s="86">
        <f t="shared" si="3"/>
        <v>55.90998815633637</v>
      </c>
      <c r="N107" s="18"/>
    </row>
    <row r="108" spans="1:14" s="4" customFormat="1" ht="39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100"/>
      <c r="K108" s="100"/>
      <c r="L108" s="39"/>
      <c r="M108" s="38"/>
      <c r="N108" s="38"/>
    </row>
    <row r="109" spans="1:14" s="4" customFormat="1" ht="39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99"/>
      <c r="K109" s="99"/>
      <c r="L109" s="38"/>
      <c r="M109" s="38"/>
      <c r="N109" s="38"/>
    </row>
    <row r="110" spans="1:14" s="4" customFormat="1" ht="26.2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99"/>
      <c r="K110" s="99"/>
      <c r="L110" s="38"/>
      <c r="M110" s="38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89"/>
      <c r="K111" s="89"/>
      <c r="L111" s="13"/>
      <c r="M111" s="13"/>
      <c r="N111" s="13"/>
    </row>
    <row r="112" spans="1:14" s="4" customFormat="1" ht="26.2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89"/>
      <c r="K112" s="89"/>
      <c r="L112" s="13"/>
      <c r="M112" s="13"/>
      <c r="N112" s="13"/>
    </row>
    <row r="113" spans="1:14" s="4" customFormat="1" ht="26.2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39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24654.1</v>
      </c>
      <c r="F114" s="13">
        <v>3594</v>
      </c>
      <c r="G114" s="13"/>
      <c r="H114" s="13"/>
      <c r="I114" s="14"/>
      <c r="J114" s="89">
        <v>7043</v>
      </c>
      <c r="K114" s="89">
        <v>917</v>
      </c>
      <c r="L114" s="13"/>
      <c r="M114" s="13"/>
      <c r="N114" s="13"/>
    </row>
    <row r="115" spans="1:14" s="4" customFormat="1" ht="39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84164.9</v>
      </c>
      <c r="F128" s="35">
        <f>F131+F138+F129+F130</f>
        <v>25930.6</v>
      </c>
      <c r="G128" s="81">
        <f>F128/F327*100</f>
        <v>5.763326355861721</v>
      </c>
      <c r="H128" s="80">
        <f>F128/E128*100</f>
        <v>30.809280353211378</v>
      </c>
      <c r="I128" s="36"/>
      <c r="J128" s="93">
        <f>J131+J138+J129+J130</f>
        <v>95463</v>
      </c>
      <c r="K128" s="93">
        <f>K131+K138+K129+K130</f>
        <v>33726.9</v>
      </c>
      <c r="L128" s="81">
        <f>K128/K327*100</f>
        <v>9.287142829999926</v>
      </c>
      <c r="M128" s="81">
        <f>K128/J128*100</f>
        <v>35.32981364507715</v>
      </c>
      <c r="N128" s="80">
        <f>F128/K128*100</f>
        <v>76.88403025478179</v>
      </c>
    </row>
    <row r="129" spans="1:14" s="4" customFormat="1" ht="12.75">
      <c r="A129" s="96" t="s">
        <v>380</v>
      </c>
      <c r="B129" s="31" t="s">
        <v>381</v>
      </c>
      <c r="C129" s="31" t="s">
        <v>73</v>
      </c>
      <c r="D129" s="31" t="s">
        <v>58</v>
      </c>
      <c r="E129" s="32">
        <v>420</v>
      </c>
      <c r="F129" s="90">
        <v>0</v>
      </c>
      <c r="G129" s="82"/>
      <c r="H129" s="85">
        <f aca="true" t="shared" si="4" ref="H129:H138">F129/E129*100</f>
        <v>0</v>
      </c>
      <c r="I129" s="36"/>
      <c r="J129" s="90">
        <v>500</v>
      </c>
      <c r="K129" s="90">
        <v>0</v>
      </c>
      <c r="L129" s="82"/>
      <c r="M129" s="81"/>
      <c r="N129" s="95"/>
    </row>
    <row r="130" spans="1:14" s="4" customFormat="1" ht="12.75">
      <c r="A130" s="96" t="s">
        <v>382</v>
      </c>
      <c r="B130" s="31" t="s">
        <v>126</v>
      </c>
      <c r="C130" s="31" t="s">
        <v>73</v>
      </c>
      <c r="D130" s="31" t="s">
        <v>58</v>
      </c>
      <c r="E130" s="32">
        <v>5322</v>
      </c>
      <c r="F130" s="90">
        <v>2661</v>
      </c>
      <c r="G130" s="82"/>
      <c r="H130" s="85">
        <f t="shared" si="4"/>
        <v>50</v>
      </c>
      <c r="I130" s="36"/>
      <c r="J130" s="90">
        <v>6360</v>
      </c>
      <c r="K130" s="90">
        <v>2649.7</v>
      </c>
      <c r="L130" s="82"/>
      <c r="M130" s="81"/>
      <c r="N130" s="95"/>
    </row>
    <row r="131" spans="1:14" s="4" customFormat="1" ht="12.75">
      <c r="A131" s="25" t="s">
        <v>379</v>
      </c>
      <c r="B131" s="31" t="s">
        <v>383</v>
      </c>
      <c r="C131" s="31" t="s">
        <v>73</v>
      </c>
      <c r="D131" s="31" t="s">
        <v>58</v>
      </c>
      <c r="E131" s="32">
        <v>77422.9</v>
      </c>
      <c r="F131" s="90">
        <v>23269.6</v>
      </c>
      <c r="G131" s="32"/>
      <c r="H131" s="85">
        <f t="shared" si="4"/>
        <v>30.05519038940675</v>
      </c>
      <c r="I131" s="14"/>
      <c r="J131" s="90">
        <v>86903.4</v>
      </c>
      <c r="K131" s="90">
        <v>30978.7</v>
      </c>
      <c r="L131" s="32"/>
      <c r="M131" s="86">
        <f aca="true" t="shared" si="5" ref="M131:M138">K131/J131*100</f>
        <v>35.6472819245277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26.2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78.7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90"/>
      <c r="K136" s="90"/>
      <c r="L136" s="32"/>
      <c r="M136" s="86" t="e">
        <f t="shared" si="5"/>
        <v>#DIV/0!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90"/>
      <c r="K137" s="90"/>
      <c r="L137" s="32"/>
      <c r="M137" s="86" t="e">
        <f t="shared" si="5"/>
        <v>#DIV/0!</v>
      </c>
      <c r="N137" s="32"/>
    </row>
    <row r="138" spans="1:14" s="4" customFormat="1" ht="26.2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1000</v>
      </c>
      <c r="F138" s="32">
        <v>0</v>
      </c>
      <c r="G138" s="32"/>
      <c r="H138" s="85">
        <f t="shared" si="4"/>
        <v>0</v>
      </c>
      <c r="I138" s="14"/>
      <c r="J138" s="90">
        <v>1699.6</v>
      </c>
      <c r="K138" s="90">
        <v>98.5</v>
      </c>
      <c r="L138" s="32"/>
      <c r="M138" s="86">
        <f t="shared" si="5"/>
        <v>5.7954812897152275</v>
      </c>
      <c r="N138" s="32"/>
    </row>
    <row r="139" spans="1:14" s="4" customFormat="1" ht="26.2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3"/>
      <c r="K139" s="103"/>
      <c r="L139" s="46"/>
      <c r="M139" s="32"/>
      <c r="N139" s="32"/>
    </row>
    <row r="140" spans="1:14" s="4" customFormat="1" ht="26.2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3"/>
      <c r="K140" s="103"/>
      <c r="L140" s="46"/>
      <c r="M140" s="32"/>
      <c r="N140" s="32"/>
    </row>
    <row r="141" spans="1:14" s="4" customFormat="1" ht="26.2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6.2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6.2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9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6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6.2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622089.8</v>
      </c>
      <c r="F151" s="92">
        <f>F154+F153+F152</f>
        <v>218673.8</v>
      </c>
      <c r="G151" s="82">
        <f>F151/F327*100</f>
        <v>48.60236457607748</v>
      </c>
      <c r="H151" s="80">
        <f>F151/E151*100</f>
        <v>35.15148456058916</v>
      </c>
      <c r="I151" s="36"/>
      <c r="J151" s="92">
        <f>J154+J153+J152</f>
        <v>847780.8</v>
      </c>
      <c r="K151" s="92">
        <f>K154+K153+K152</f>
        <v>111023.1</v>
      </c>
      <c r="L151" s="82">
        <f>K151/K327*100</f>
        <v>30.571662000639392</v>
      </c>
      <c r="M151" s="82">
        <f>K151/J151*100</f>
        <v>13.095731821244359</v>
      </c>
      <c r="N151" s="80">
        <f>F151/K151*100</f>
        <v>196.96243394392695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236417.4</v>
      </c>
      <c r="F152" s="90">
        <v>113030</v>
      </c>
      <c r="G152" s="82"/>
      <c r="H152" s="80"/>
      <c r="I152" s="36"/>
      <c r="J152" s="90">
        <v>586075.4</v>
      </c>
      <c r="K152" s="90">
        <v>25707.9</v>
      </c>
      <c r="L152" s="47"/>
      <c r="M152" s="47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168875.6</v>
      </c>
      <c r="F153" s="32">
        <v>37545.4</v>
      </c>
      <c r="G153" s="82"/>
      <c r="H153" s="80"/>
      <c r="I153" s="36"/>
      <c r="J153" s="90">
        <v>96411.4</v>
      </c>
      <c r="K153" s="90">
        <v>16071.4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216796.8</v>
      </c>
      <c r="F154" s="32">
        <v>68098.4</v>
      </c>
      <c r="G154" s="32"/>
      <c r="H154" s="13"/>
      <c r="I154" s="14"/>
      <c r="J154" s="90">
        <v>165294</v>
      </c>
      <c r="K154" s="90">
        <v>69243.8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6.2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6.2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2.5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6.2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6.2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6.2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9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6.2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9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6.2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6.2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6.2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2.5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1279</v>
      </c>
      <c r="F175" s="35">
        <f>F176</f>
        <v>299</v>
      </c>
      <c r="G175" s="81">
        <f>F175/F327*100</f>
        <v>0.06645563852755643</v>
      </c>
      <c r="H175" s="80">
        <f>F175/E175*100</f>
        <v>23.377638780297108</v>
      </c>
      <c r="I175" s="36"/>
      <c r="J175" s="93">
        <f>J176</f>
        <v>1430</v>
      </c>
      <c r="K175" s="93">
        <f>K176</f>
        <v>219.9</v>
      </c>
      <c r="L175" s="81">
        <f>K175/K327*100</f>
        <v>0.06055233977380024</v>
      </c>
      <c r="M175" s="81">
        <f>K175/J175*100</f>
        <v>15.377622377622377</v>
      </c>
      <c r="N175" s="80">
        <f>F175/K175*100</f>
        <v>135.97089586175534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1279</v>
      </c>
      <c r="F176" s="13">
        <v>299</v>
      </c>
      <c r="G176" s="13"/>
      <c r="H176" s="85">
        <f aca="true" t="shared" si="7" ref="H176:H198">F176/E176*100</f>
        <v>23.377638780297108</v>
      </c>
      <c r="I176" s="14"/>
      <c r="J176" s="89">
        <v>1430</v>
      </c>
      <c r="K176" s="89">
        <v>219.9</v>
      </c>
      <c r="L176" s="13"/>
      <c r="M176" s="86">
        <f aca="true" t="shared" si="8" ref="M176:M198">K176/J176*100</f>
        <v>15.377622377622377</v>
      </c>
      <c r="N176" s="13"/>
    </row>
    <row r="177" spans="1:14" s="4" customFormat="1" ht="26.2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12.75" hidden="1">
      <c r="A178" s="17" t="s">
        <v>131</v>
      </c>
      <c r="B178" s="12" t="s">
        <v>62</v>
      </c>
      <c r="C178" s="12" t="s">
        <v>187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163</v>
      </c>
      <c r="B179" s="12" t="s">
        <v>62</v>
      </c>
      <c r="C179" s="12" t="s">
        <v>187</v>
      </c>
      <c r="D179" s="12" t="s">
        <v>162</v>
      </c>
      <c r="E179" s="13">
        <f>1727+7+200</f>
        <v>1934</v>
      </c>
      <c r="F179" s="13"/>
      <c r="G179" s="13"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6.2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163</v>
      </c>
      <c r="B181" s="12" t="s">
        <v>62</v>
      </c>
      <c r="C181" s="12" t="s">
        <v>271</v>
      </c>
      <c r="D181" s="12" t="s">
        <v>162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163</v>
      </c>
      <c r="B183" s="12" t="s">
        <v>62</v>
      </c>
      <c r="C183" s="12" t="s">
        <v>272</v>
      </c>
      <c r="D183" s="12" t="s">
        <v>162</v>
      </c>
      <c r="E183" s="13">
        <v>55</v>
      </c>
      <c r="F183" s="13"/>
      <c r="G183" s="13"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163</v>
      </c>
      <c r="B185" s="12" t="s">
        <v>62</v>
      </c>
      <c r="C185" s="12" t="s">
        <v>273</v>
      </c>
      <c r="D185" s="12" t="s">
        <v>162</v>
      </c>
      <c r="E185" s="13">
        <v>35</v>
      </c>
      <c r="F185" s="13"/>
      <c r="G185" s="13"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163</v>
      </c>
      <c r="B187" s="12" t="s">
        <v>62</v>
      </c>
      <c r="C187" s="12" t="s">
        <v>274</v>
      </c>
      <c r="D187" s="12" t="s">
        <v>162</v>
      </c>
      <c r="E187" s="13">
        <v>1</v>
      </c>
      <c r="F187" s="13"/>
      <c r="G187" s="13"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163</v>
      </c>
      <c r="B189" s="12" t="s">
        <v>62</v>
      </c>
      <c r="C189" s="12" t="s">
        <v>275</v>
      </c>
      <c r="D189" s="12" t="s">
        <v>162</v>
      </c>
      <c r="E189" s="13">
        <v>5092.5</v>
      </c>
      <c r="F189" s="13"/>
      <c r="G189" s="13"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26.2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163</v>
      </c>
      <c r="B192" s="12" t="s">
        <v>62</v>
      </c>
      <c r="C192" s="12" t="s">
        <v>25</v>
      </c>
      <c r="D192" s="12" t="s">
        <v>162</v>
      </c>
      <c r="E192" s="13">
        <v>8746</v>
      </c>
      <c r="F192" s="13"/>
      <c r="G192" s="13"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49" t="s">
        <v>207</v>
      </c>
      <c r="B193" s="12" t="s">
        <v>62</v>
      </c>
      <c r="C193" s="12" t="s">
        <v>208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6" s="4" customFormat="1" ht="52.5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7"/>
        <v>0</v>
      </c>
      <c r="I194" s="52"/>
      <c r="J194" s="98"/>
      <c r="K194" s="98"/>
      <c r="L194" s="30"/>
      <c r="M194" s="86" t="e">
        <f t="shared" si="8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8"/>
      <c r="K195" s="98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163</v>
      </c>
      <c r="B196" s="24" t="s">
        <v>62</v>
      </c>
      <c r="C196" s="24" t="s">
        <v>290</v>
      </c>
      <c r="D196" s="24" t="s">
        <v>162</v>
      </c>
      <c r="E196" s="30">
        <v>7830</v>
      </c>
      <c r="F196" s="30"/>
      <c r="G196" s="30">
        <v>3454.1</v>
      </c>
      <c r="H196" s="85">
        <f t="shared" si="7"/>
        <v>0</v>
      </c>
      <c r="I196" s="52"/>
      <c r="J196" s="98"/>
      <c r="K196" s="98"/>
      <c r="L196" s="30"/>
      <c r="M196" s="86" t="e">
        <f t="shared" si="8"/>
        <v>#DIV/0!</v>
      </c>
      <c r="N196" s="30"/>
      <c r="O196" s="53"/>
      <c r="P196" s="53"/>
    </row>
    <row r="197" spans="1:16" s="54" customFormat="1" ht="66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7"/>
        <v>0</v>
      </c>
      <c r="I197" s="52"/>
      <c r="J197" s="98"/>
      <c r="K197" s="98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163</v>
      </c>
      <c r="B198" s="24" t="s">
        <v>62</v>
      </c>
      <c r="C198" s="24" t="s">
        <v>285</v>
      </c>
      <c r="D198" s="24" t="s">
        <v>162</v>
      </c>
      <c r="E198" s="30">
        <v>1380</v>
      </c>
      <c r="F198" s="30"/>
      <c r="G198" s="30">
        <v>1371.8</v>
      </c>
      <c r="H198" s="85">
        <f t="shared" si="7"/>
        <v>0</v>
      </c>
      <c r="I198" s="52"/>
      <c r="J198" s="98"/>
      <c r="K198" s="98"/>
      <c r="L198" s="30"/>
      <c r="M198" s="86" t="e">
        <f t="shared" si="8"/>
        <v>#DIV/0!</v>
      </c>
      <c r="N198" s="30"/>
      <c r="O198" s="53"/>
      <c r="P198" s="53"/>
    </row>
    <row r="199" spans="1:14" s="4" customFormat="1" ht="12.75" hidden="1">
      <c r="A199" s="55" t="s">
        <v>188</v>
      </c>
      <c r="B199" s="12" t="s">
        <v>96</v>
      </c>
      <c r="C199" s="12" t="s">
        <v>189</v>
      </c>
      <c r="D199" s="12" t="s">
        <v>58</v>
      </c>
      <c r="E199" s="13">
        <f aca="true" t="shared" si="9" ref="E199:G200">E200</f>
        <v>8500.1</v>
      </c>
      <c r="F199" s="13">
        <f t="shared" si="9"/>
        <v>8500.1</v>
      </c>
      <c r="G199" s="13">
        <f t="shared" si="9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8.75" hidden="1">
      <c r="A200" s="58" t="s">
        <v>198</v>
      </c>
      <c r="B200" s="12" t="s">
        <v>96</v>
      </c>
      <c r="C200" s="12" t="s">
        <v>190</v>
      </c>
      <c r="D200" s="12" t="s">
        <v>58</v>
      </c>
      <c r="E200" s="13">
        <f t="shared" si="9"/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191</v>
      </c>
      <c r="B201" s="12" t="s">
        <v>96</v>
      </c>
      <c r="C201" s="12" t="s">
        <v>190</v>
      </c>
      <c r="D201" s="12" t="s">
        <v>192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66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6.25" hidden="1">
      <c r="A203" s="17" t="s">
        <v>91</v>
      </c>
      <c r="B203" s="12" t="s">
        <v>96</v>
      </c>
      <c r="C203" s="12" t="s">
        <v>182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8.7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6.25" hidden="1">
      <c r="A205" s="22" t="s">
        <v>91</v>
      </c>
      <c r="B205" s="31" t="s">
        <v>96</v>
      </c>
      <c r="C205" s="31" t="s">
        <v>245</v>
      </c>
      <c r="D205" s="31" t="s">
        <v>162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8.7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6.25" hidden="1">
      <c r="A207" s="22" t="s">
        <v>91</v>
      </c>
      <c r="B207" s="31" t="s">
        <v>96</v>
      </c>
      <c r="C207" s="31" t="s">
        <v>244</v>
      </c>
      <c r="D207" s="31" t="s">
        <v>162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163</v>
      </c>
      <c r="B209" s="31" t="s">
        <v>96</v>
      </c>
      <c r="C209" s="31" t="s">
        <v>243</v>
      </c>
      <c r="D209" s="31" t="s">
        <v>162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92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163</v>
      </c>
      <c r="B211" s="31" t="s">
        <v>96</v>
      </c>
      <c r="C211" s="31" t="s">
        <v>242</v>
      </c>
      <c r="D211" s="31" t="s">
        <v>162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6.2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163</v>
      </c>
      <c r="B213" s="31" t="s">
        <v>96</v>
      </c>
      <c r="C213" s="31" t="s">
        <v>241</v>
      </c>
      <c r="D213" s="31" t="s">
        <v>162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78.7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163</v>
      </c>
      <c r="B215" s="31" t="s">
        <v>96</v>
      </c>
      <c r="C215" s="31" t="s">
        <v>240</v>
      </c>
      <c r="D215" s="31" t="s">
        <v>162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207</v>
      </c>
      <c r="B216" s="31" t="s">
        <v>96</v>
      </c>
      <c r="C216" s="31" t="s">
        <v>208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2.5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163</v>
      </c>
      <c r="B219" s="31" t="s">
        <v>96</v>
      </c>
      <c r="C219" s="31" t="s">
        <v>293</v>
      </c>
      <c r="D219" s="31" t="s">
        <v>162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6.2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163</v>
      </c>
      <c r="B221" s="31" t="s">
        <v>96</v>
      </c>
      <c r="C221" s="31" t="s">
        <v>294</v>
      </c>
      <c r="D221" s="31" t="s">
        <v>162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6.2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163</v>
      </c>
      <c r="B223" s="31" t="s">
        <v>96</v>
      </c>
      <c r="C223" s="31" t="s">
        <v>295</v>
      </c>
      <c r="D223" s="31" t="s">
        <v>162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>
      <c r="A224" s="33" t="s">
        <v>394</v>
      </c>
      <c r="B224" s="7" t="s">
        <v>99</v>
      </c>
      <c r="C224" s="7" t="s">
        <v>73</v>
      </c>
      <c r="D224" s="7" t="s">
        <v>58</v>
      </c>
      <c r="E224" s="47">
        <f>E225</f>
        <v>193928.1</v>
      </c>
      <c r="F224" s="47">
        <f>F225</f>
        <v>97338.9</v>
      </c>
      <c r="G224" s="82">
        <f>F224/F327*100</f>
        <v>21.634510879832646</v>
      </c>
      <c r="H224" s="80">
        <f>F224/E224*100</f>
        <v>50.19329328756379</v>
      </c>
      <c r="I224" s="36"/>
      <c r="J224" s="47">
        <f>J225</f>
        <v>178193.3</v>
      </c>
      <c r="K224" s="47">
        <f>K225</f>
        <v>103908.1</v>
      </c>
      <c r="L224" s="82">
        <f>K224/K327*100</f>
        <v>28.612453735561683</v>
      </c>
      <c r="M224" s="82">
        <f>K224/J224*100</f>
        <v>58.31201285345746</v>
      </c>
      <c r="N224" s="80">
        <f>F224/K224*100</f>
        <v>93.67787496836145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193928.1</v>
      </c>
      <c r="F225" s="90">
        <v>97338.9</v>
      </c>
      <c r="G225" s="32"/>
      <c r="H225" s="85">
        <f aca="true" t="shared" si="10" ref="H225:H270">F225/E225*100</f>
        <v>50.19329328756379</v>
      </c>
      <c r="I225" s="14"/>
      <c r="J225" s="90">
        <v>178193.3</v>
      </c>
      <c r="K225" s="90">
        <v>103908.1</v>
      </c>
      <c r="L225" s="32"/>
      <c r="M225" s="87">
        <f aca="true" t="shared" si="11" ref="M225:M270">K225/J225*100</f>
        <v>58.31201285345746</v>
      </c>
      <c r="N225" s="32"/>
    </row>
    <row r="226" spans="1:14" s="4" customFormat="1" ht="26.2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0"/>
        <v>0</v>
      </c>
      <c r="I226" s="14"/>
      <c r="J226" s="89"/>
      <c r="K226" s="89"/>
      <c r="L226" s="13"/>
      <c r="M226" s="87" t="e">
        <f t="shared" si="11"/>
        <v>#DIV/0!</v>
      </c>
      <c r="N226" s="13"/>
    </row>
    <row r="227" spans="1:14" s="4" customFormat="1" ht="26.25" hidden="1">
      <c r="A227" s="17" t="s">
        <v>91</v>
      </c>
      <c r="B227" s="37" t="s">
        <v>101</v>
      </c>
      <c r="C227" s="37" t="s">
        <v>175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0"/>
        <v>0</v>
      </c>
      <c r="I227" s="14"/>
      <c r="J227" s="99"/>
      <c r="K227" s="99"/>
      <c r="L227" s="38"/>
      <c r="M227" s="87" t="e">
        <f t="shared" si="11"/>
        <v>#DIV/0!</v>
      </c>
      <c r="N227" s="38"/>
    </row>
    <row r="228" spans="1:14" s="4" customFormat="1" ht="39" hidden="1">
      <c r="A228" s="17" t="s">
        <v>174</v>
      </c>
      <c r="B228" s="37" t="s">
        <v>101</v>
      </c>
      <c r="C228" s="37" t="s">
        <v>176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0"/>
        <v>0</v>
      </c>
      <c r="I228" s="14"/>
      <c r="J228" s="99"/>
      <c r="K228" s="99"/>
      <c r="L228" s="38"/>
      <c r="M228" s="87" t="e">
        <f t="shared" si="11"/>
        <v>#DIV/0!</v>
      </c>
      <c r="N228" s="38"/>
    </row>
    <row r="229" spans="1:14" s="4" customFormat="1" ht="12.75" hidden="1">
      <c r="A229" s="17" t="s">
        <v>163</v>
      </c>
      <c r="B229" s="37" t="s">
        <v>101</v>
      </c>
      <c r="C229" s="37" t="s">
        <v>176</v>
      </c>
      <c r="D229" s="37" t="s">
        <v>162</v>
      </c>
      <c r="E229" s="38">
        <v>60</v>
      </c>
      <c r="F229" s="38"/>
      <c r="G229" s="38">
        <v>18.1</v>
      </c>
      <c r="H229" s="85">
        <f t="shared" si="10"/>
        <v>0</v>
      </c>
      <c r="I229" s="14"/>
      <c r="J229" s="99"/>
      <c r="K229" s="99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0"/>
        <v>0</v>
      </c>
      <c r="I230" s="14"/>
      <c r="J230" s="99"/>
      <c r="K230" s="99"/>
      <c r="L230" s="38"/>
      <c r="M230" s="87" t="e">
        <f t="shared" si="11"/>
        <v>#DIV/0!</v>
      </c>
      <c r="N230" s="38"/>
    </row>
    <row r="231" spans="1:14" s="4" customFormat="1" ht="12.75" hidden="1">
      <c r="A231" s="22" t="s">
        <v>163</v>
      </c>
      <c r="B231" s="37" t="s">
        <v>101</v>
      </c>
      <c r="C231" s="37" t="s">
        <v>249</v>
      </c>
      <c r="D231" s="37" t="s">
        <v>162</v>
      </c>
      <c r="E231" s="38">
        <v>350</v>
      </c>
      <c r="F231" s="38"/>
      <c r="G231" s="38">
        <v>280.8</v>
      </c>
      <c r="H231" s="85">
        <f t="shared" si="10"/>
        <v>0</v>
      </c>
      <c r="I231" s="14"/>
      <c r="J231" s="99"/>
      <c r="K231" s="99"/>
      <c r="L231" s="38"/>
      <c r="M231" s="87" t="e">
        <f t="shared" si="11"/>
        <v>#DIV/0!</v>
      </c>
      <c r="N231" s="38"/>
    </row>
    <row r="232" spans="1:14" s="4" customFormat="1" ht="39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0"/>
        <v>0</v>
      </c>
      <c r="I232" s="52"/>
      <c r="J232" s="100"/>
      <c r="K232" s="100"/>
      <c r="L232" s="39"/>
      <c r="M232" s="87" t="e">
        <f t="shared" si="11"/>
        <v>#DIV/0!</v>
      </c>
      <c r="N232" s="38"/>
    </row>
    <row r="233" spans="1:14" s="4" customFormat="1" ht="12.75" hidden="1">
      <c r="A233" s="22" t="s">
        <v>163</v>
      </c>
      <c r="B233" s="37" t="s">
        <v>101</v>
      </c>
      <c r="C233" s="37" t="s">
        <v>248</v>
      </c>
      <c r="D233" s="37" t="s">
        <v>162</v>
      </c>
      <c r="E233" s="39">
        <f>250+8.9</f>
        <v>258.9</v>
      </c>
      <c r="F233" s="39"/>
      <c r="G233" s="39">
        <v>258.9</v>
      </c>
      <c r="H233" s="85">
        <f t="shared" si="10"/>
        <v>0</v>
      </c>
      <c r="I233" s="52"/>
      <c r="J233" s="100"/>
      <c r="K233" s="100"/>
      <c r="L233" s="39"/>
      <c r="M233" s="87" t="e">
        <f t="shared" si="11"/>
        <v>#DIV/0!</v>
      </c>
      <c r="N233" s="38"/>
    </row>
    <row r="234" spans="1:14" s="4" customFormat="1" ht="39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0"/>
        <v>0</v>
      </c>
      <c r="I234" s="14"/>
      <c r="J234" s="99"/>
      <c r="K234" s="99"/>
      <c r="L234" s="38"/>
      <c r="M234" s="87" t="e">
        <f t="shared" si="11"/>
        <v>#DIV/0!</v>
      </c>
      <c r="N234" s="38"/>
    </row>
    <row r="235" spans="1:14" s="4" customFormat="1" ht="12.75" hidden="1">
      <c r="A235" s="22" t="s">
        <v>163</v>
      </c>
      <c r="B235" s="37" t="s">
        <v>101</v>
      </c>
      <c r="C235" s="37" t="s">
        <v>247</v>
      </c>
      <c r="D235" s="37" t="s">
        <v>162</v>
      </c>
      <c r="E235" s="38">
        <v>20</v>
      </c>
      <c r="F235" s="38"/>
      <c r="G235" s="38">
        <v>20.4</v>
      </c>
      <c r="H235" s="85">
        <f t="shared" si="10"/>
        <v>0</v>
      </c>
      <c r="I235" s="14"/>
      <c r="J235" s="99"/>
      <c r="K235" s="99"/>
      <c r="L235" s="38"/>
      <c r="M235" s="87" t="e">
        <f t="shared" si="11"/>
        <v>#DIV/0!</v>
      </c>
      <c r="N235" s="38"/>
    </row>
    <row r="236" spans="1:14" s="4" customFormat="1" ht="52.5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0"/>
        <v>0</v>
      </c>
      <c r="I236" s="14"/>
      <c r="J236" s="99"/>
      <c r="K236" s="99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163</v>
      </c>
      <c r="B237" s="37" t="s">
        <v>101</v>
      </c>
      <c r="C237" s="37" t="s">
        <v>246</v>
      </c>
      <c r="D237" s="37" t="s">
        <v>162</v>
      </c>
      <c r="E237" s="38">
        <v>130</v>
      </c>
      <c r="F237" s="38"/>
      <c r="G237" s="38">
        <v>66.4</v>
      </c>
      <c r="H237" s="85">
        <f t="shared" si="10"/>
        <v>0</v>
      </c>
      <c r="I237" s="14"/>
      <c r="J237" s="99"/>
      <c r="K237" s="99"/>
      <c r="L237" s="38"/>
      <c r="M237" s="87" t="e">
        <f t="shared" si="11"/>
        <v>#DIV/0!</v>
      </c>
      <c r="N237" s="38"/>
    </row>
    <row r="238" spans="1:14" s="4" customFormat="1" ht="39" hidden="1">
      <c r="A238" s="17" t="s">
        <v>177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0"/>
        <v>0</v>
      </c>
      <c r="I238" s="14"/>
      <c r="J238" s="99"/>
      <c r="K238" s="99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163</v>
      </c>
      <c r="B239" s="37" t="s">
        <v>101</v>
      </c>
      <c r="C239" s="60" t="s">
        <v>348</v>
      </c>
      <c r="D239" s="37" t="s">
        <v>162</v>
      </c>
      <c r="E239" s="38">
        <f>-500-30.2+30745.1-8.9</f>
        <v>30205.999999999996</v>
      </c>
      <c r="F239" s="38"/>
      <c r="G239" s="38">
        <v>19809.8</v>
      </c>
      <c r="H239" s="85">
        <f t="shared" si="10"/>
        <v>0</v>
      </c>
      <c r="I239" s="14"/>
      <c r="J239" s="99"/>
      <c r="K239" s="99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0"/>
        <v>0</v>
      </c>
      <c r="I240" s="14"/>
      <c r="J240" s="89"/>
      <c r="K240" s="89"/>
      <c r="L240" s="13"/>
      <c r="M240" s="87" t="e">
        <f t="shared" si="11"/>
        <v>#DIV/0!</v>
      </c>
      <c r="N240" s="13"/>
    </row>
    <row r="241" spans="1:14" s="4" customFormat="1" ht="26.25" hidden="1">
      <c r="A241" s="17" t="s">
        <v>91</v>
      </c>
      <c r="B241" s="20" t="s">
        <v>101</v>
      </c>
      <c r="C241" s="20" t="s">
        <v>178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17" t="s">
        <v>179</v>
      </c>
      <c r="B242" s="20" t="s">
        <v>101</v>
      </c>
      <c r="C242" s="20" t="s">
        <v>180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163</v>
      </c>
      <c r="B243" s="20" t="s">
        <v>101</v>
      </c>
      <c r="C243" s="20" t="s">
        <v>180</v>
      </c>
      <c r="D243" s="20" t="s">
        <v>162</v>
      </c>
      <c r="E243" s="32">
        <v>70</v>
      </c>
      <c r="F243" s="32"/>
      <c r="G243" s="32"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163</v>
      </c>
      <c r="B245" s="20" t="s">
        <v>101</v>
      </c>
      <c r="C245" s="20" t="s">
        <v>253</v>
      </c>
      <c r="D245" s="20" t="s">
        <v>162</v>
      </c>
      <c r="E245" s="32">
        <v>428</v>
      </c>
      <c r="F245" s="32"/>
      <c r="G245" s="32"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163</v>
      </c>
      <c r="B247" s="20" t="s">
        <v>101</v>
      </c>
      <c r="C247" s="20" t="s">
        <v>252</v>
      </c>
      <c r="D247" s="20" t="s">
        <v>162</v>
      </c>
      <c r="E247" s="32">
        <v>130</v>
      </c>
      <c r="F247" s="32"/>
      <c r="G247" s="32"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163</v>
      </c>
      <c r="B249" s="20" t="s">
        <v>101</v>
      </c>
      <c r="C249" s="20" t="s">
        <v>251</v>
      </c>
      <c r="D249" s="20" t="s">
        <v>162</v>
      </c>
      <c r="E249" s="32">
        <v>11</v>
      </c>
      <c r="F249" s="32"/>
      <c r="G249" s="32"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6.2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163</v>
      </c>
      <c r="B251" s="20" t="s">
        <v>101</v>
      </c>
      <c r="C251" s="20" t="s">
        <v>250</v>
      </c>
      <c r="D251" s="20" t="s">
        <v>162</v>
      </c>
      <c r="E251" s="32">
        <v>30</v>
      </c>
      <c r="F251" s="32"/>
      <c r="G251" s="32"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181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163</v>
      </c>
      <c r="B253" s="20" t="s">
        <v>101</v>
      </c>
      <c r="C253" s="50" t="s">
        <v>347</v>
      </c>
      <c r="D253" s="20" t="s">
        <v>162</v>
      </c>
      <c r="E253" s="32">
        <f>-76.9+16392.6</f>
        <v>16315.699999999999</v>
      </c>
      <c r="F253" s="32"/>
      <c r="G253" s="32"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26.2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39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163</v>
      </c>
      <c r="B256" s="20" t="s">
        <v>101</v>
      </c>
      <c r="C256" s="50" t="s">
        <v>27</v>
      </c>
      <c r="D256" s="20" t="s">
        <v>162</v>
      </c>
      <c r="E256" s="32">
        <v>263</v>
      </c>
      <c r="F256" s="32"/>
      <c r="G256" s="32"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26.2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141</v>
      </c>
      <c r="B258" s="20" t="s">
        <v>101</v>
      </c>
      <c r="C258" s="50" t="s">
        <v>21</v>
      </c>
      <c r="D258" s="20" t="s">
        <v>142</v>
      </c>
      <c r="E258" s="32">
        <v>2177.8</v>
      </c>
      <c r="F258" s="32"/>
      <c r="G258" s="32"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207</v>
      </c>
      <c r="B259" s="31" t="s">
        <v>101</v>
      </c>
      <c r="C259" s="31" t="s">
        <v>208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0"/>
        <v>0</v>
      </c>
      <c r="I259" s="19"/>
      <c r="J259" s="97"/>
      <c r="K259" s="97"/>
      <c r="L259" s="21"/>
      <c r="M259" s="87" t="e">
        <f t="shared" si="11"/>
        <v>#DIV/0!</v>
      </c>
      <c r="N259" s="21"/>
    </row>
    <row r="260" spans="1:14" s="4" customFormat="1" ht="52.5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0"/>
        <v>0</v>
      </c>
      <c r="I260" s="19"/>
      <c r="J260" s="97"/>
      <c r="K260" s="97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0"/>
        <v>0</v>
      </c>
      <c r="I261" s="19"/>
      <c r="J261" s="97"/>
      <c r="K261" s="97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163</v>
      </c>
      <c r="B262" s="31" t="s">
        <v>101</v>
      </c>
      <c r="C262" s="31" t="s">
        <v>280</v>
      </c>
      <c r="D262" s="20" t="s">
        <v>162</v>
      </c>
      <c r="E262" s="21">
        <v>650</v>
      </c>
      <c r="F262" s="21"/>
      <c r="G262" s="21">
        <v>299</v>
      </c>
      <c r="H262" s="85">
        <f t="shared" si="10"/>
        <v>0</v>
      </c>
      <c r="I262" s="19"/>
      <c r="J262" s="97"/>
      <c r="K262" s="97"/>
      <c r="L262" s="21"/>
      <c r="M262" s="87" t="e">
        <f t="shared" si="11"/>
        <v>#DIV/0!</v>
      </c>
      <c r="N262" s="21"/>
    </row>
    <row r="263" spans="1:14" s="4" customFormat="1" ht="26.2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0"/>
        <v>0</v>
      </c>
      <c r="I263" s="19"/>
      <c r="J263" s="97"/>
      <c r="K263" s="97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163</v>
      </c>
      <c r="B264" s="31" t="s">
        <v>101</v>
      </c>
      <c r="C264" s="31" t="s">
        <v>281</v>
      </c>
      <c r="D264" s="20" t="s">
        <v>162</v>
      </c>
      <c r="E264" s="21">
        <v>620</v>
      </c>
      <c r="F264" s="21"/>
      <c r="G264" s="21">
        <v>490.4</v>
      </c>
      <c r="H264" s="85">
        <f t="shared" si="10"/>
        <v>0</v>
      </c>
      <c r="I264" s="19"/>
      <c r="J264" s="97"/>
      <c r="K264" s="97"/>
      <c r="L264" s="21"/>
      <c r="M264" s="87" t="e">
        <f t="shared" si="11"/>
        <v>#DIV/0!</v>
      </c>
      <c r="N264" s="21"/>
    </row>
    <row r="265" spans="1:14" s="4" customFormat="1" ht="12.75" hidden="1">
      <c r="A265" s="17" t="s">
        <v>211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314</v>
      </c>
      <c r="B266" s="20" t="s">
        <v>105</v>
      </c>
      <c r="C266" s="20" t="s">
        <v>212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12.75" hidden="1">
      <c r="A267" s="17" t="s">
        <v>164</v>
      </c>
      <c r="B267" s="20" t="s">
        <v>105</v>
      </c>
      <c r="C267" s="20" t="s">
        <v>212</v>
      </c>
      <c r="D267" s="20" t="s">
        <v>165</v>
      </c>
      <c r="E267" s="32">
        <v>9237.1</v>
      </c>
      <c r="F267" s="32"/>
      <c r="G267" s="32"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26.25" hidden="1">
      <c r="A268" s="17" t="s">
        <v>199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107</v>
      </c>
      <c r="B269" s="20" t="s">
        <v>108</v>
      </c>
      <c r="C269" s="20" t="s">
        <v>209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12.75" hidden="1">
      <c r="A270" s="17" t="s">
        <v>164</v>
      </c>
      <c r="B270" s="20" t="s">
        <v>108</v>
      </c>
      <c r="C270" s="20" t="s">
        <v>209</v>
      </c>
      <c r="D270" s="20" t="s">
        <v>165</v>
      </c>
      <c r="E270" s="32">
        <v>9237.1</v>
      </c>
      <c r="F270" s="32"/>
      <c r="G270" s="32"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66" hidden="1">
      <c r="A271" s="28" t="s">
        <v>97</v>
      </c>
      <c r="B271" s="12" t="s">
        <v>130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6.25" hidden="1">
      <c r="A272" s="17" t="s">
        <v>91</v>
      </c>
      <c r="B272" s="12" t="s">
        <v>130</v>
      </c>
      <c r="C272" s="12" t="s">
        <v>182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8.75" hidden="1">
      <c r="A273" s="22" t="s">
        <v>345</v>
      </c>
      <c r="B273" s="31" t="s">
        <v>130</v>
      </c>
      <c r="C273" s="31" t="s">
        <v>183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163</v>
      </c>
      <c r="B274" s="31" t="s">
        <v>130</v>
      </c>
      <c r="C274" s="31" t="s">
        <v>183</v>
      </c>
      <c r="D274" s="31" t="s">
        <v>162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92.25" hidden="1">
      <c r="A275" s="22" t="s">
        <v>336</v>
      </c>
      <c r="B275" s="31" t="s">
        <v>130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163</v>
      </c>
      <c r="B276" s="31" t="s">
        <v>130</v>
      </c>
      <c r="C276" s="31" t="s">
        <v>242</v>
      </c>
      <c r="D276" s="31" t="s">
        <v>162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78.75" hidden="1">
      <c r="A277" s="17" t="s">
        <v>313</v>
      </c>
      <c r="B277" s="31" t="s">
        <v>130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163</v>
      </c>
      <c r="B278" s="31" t="s">
        <v>130</v>
      </c>
      <c r="C278" s="51" t="s">
        <v>240</v>
      </c>
      <c r="D278" s="31" t="s">
        <v>162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6.2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2" ref="H279:H286">F279/E279*100</f>
        <v>0</v>
      </c>
      <c r="I279" s="19"/>
      <c r="J279" s="91"/>
      <c r="K279" s="91"/>
      <c r="L279" s="18"/>
      <c r="M279" s="87" t="e">
        <f aca="true" t="shared" si="13" ref="M279:M286">K279/J279*100</f>
        <v>#DIV/0!</v>
      </c>
      <c r="N279" s="18"/>
    </row>
    <row r="280" spans="1:14" s="4" customFormat="1" ht="26.25" hidden="1">
      <c r="A280" s="28" t="s">
        <v>91</v>
      </c>
      <c r="B280" s="12" t="s">
        <v>2</v>
      </c>
      <c r="C280" s="12" t="s">
        <v>194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6.2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12.75" hidden="1">
      <c r="A282" s="17" t="s">
        <v>163</v>
      </c>
      <c r="B282" s="12" t="s">
        <v>2</v>
      </c>
      <c r="C282" s="12" t="s">
        <v>356</v>
      </c>
      <c r="D282" s="12" t="s">
        <v>162</v>
      </c>
      <c r="E282" s="13">
        <v>11071.4</v>
      </c>
      <c r="F282" s="13"/>
      <c r="G282" s="13"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2"/>
        <v>#DIV/0!</v>
      </c>
      <c r="I283" s="14"/>
      <c r="J283" s="89"/>
      <c r="K283" s="89"/>
      <c r="L283" s="13"/>
      <c r="M283" s="87" t="e">
        <f t="shared" si="13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195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2"/>
        <v>#DIV/0!</v>
      </c>
      <c r="I285" s="14"/>
      <c r="J285" s="90"/>
      <c r="K285" s="90"/>
      <c r="L285" s="32"/>
      <c r="M285" s="87" t="e">
        <f t="shared" si="13"/>
        <v>#DIV/0!</v>
      </c>
      <c r="N285" s="32"/>
    </row>
    <row r="286" spans="1:14" s="4" customFormat="1" ht="25.5" customHeight="1" hidden="1">
      <c r="A286" s="22" t="s">
        <v>163</v>
      </c>
      <c r="B286" s="31" t="s">
        <v>2</v>
      </c>
      <c r="C286" s="31" t="s">
        <v>1</v>
      </c>
      <c r="D286" s="31" t="s">
        <v>162</v>
      </c>
      <c r="E286" s="32">
        <f>-5702.9+5702.9</f>
        <v>0</v>
      </c>
      <c r="F286" s="32"/>
      <c r="G286" s="32">
        <f>-5702.9+5702.9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ht="52.5" hidden="1">
      <c r="A287" s="17" t="s">
        <v>134</v>
      </c>
      <c r="B287" s="31" t="s">
        <v>210</v>
      </c>
      <c r="C287" s="31" t="s">
        <v>135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210</v>
      </c>
      <c r="C288" s="31" t="s">
        <v>138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6.25" hidden="1">
      <c r="A289" s="23" t="s">
        <v>323</v>
      </c>
      <c r="B289" s="31" t="s">
        <v>210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23" t="s">
        <v>136</v>
      </c>
      <c r="B290" s="31" t="s">
        <v>210</v>
      </c>
      <c r="C290" s="31" t="s">
        <v>236</v>
      </c>
      <c r="D290" s="31" t="s">
        <v>137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6.25" hidden="1">
      <c r="A291" s="17" t="s">
        <v>110</v>
      </c>
      <c r="B291" s="31" t="s">
        <v>210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6.25" hidden="1">
      <c r="A292" s="17" t="s">
        <v>91</v>
      </c>
      <c r="B292" s="31" t="s">
        <v>210</v>
      </c>
      <c r="C292" s="31" t="s">
        <v>193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9" hidden="1">
      <c r="A293" s="17" t="s">
        <v>196</v>
      </c>
      <c r="B293" s="31" t="s">
        <v>210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163</v>
      </c>
      <c r="B294" s="31" t="s">
        <v>210</v>
      </c>
      <c r="C294" s="51" t="s">
        <v>346</v>
      </c>
      <c r="D294" s="31" t="s">
        <v>162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207</v>
      </c>
      <c r="B295" s="31" t="s">
        <v>210</v>
      </c>
      <c r="C295" s="51" t="s">
        <v>208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2.5" hidden="1">
      <c r="A296" s="17" t="s">
        <v>300</v>
      </c>
      <c r="B296" s="31" t="s">
        <v>210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302</v>
      </c>
      <c r="B297" s="31" t="s">
        <v>210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163</v>
      </c>
      <c r="B298" s="31" t="s">
        <v>210</v>
      </c>
      <c r="C298" s="31" t="s">
        <v>303</v>
      </c>
      <c r="D298" s="31" t="s">
        <v>162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304</v>
      </c>
      <c r="B299" s="31" t="s">
        <v>210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163</v>
      </c>
      <c r="B300" s="31" t="s">
        <v>210</v>
      </c>
      <c r="C300" s="31" t="s">
        <v>305</v>
      </c>
      <c r="D300" s="31" t="s">
        <v>162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306</v>
      </c>
      <c r="B301" s="31" t="s">
        <v>210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163</v>
      </c>
      <c r="B302" s="31" t="s">
        <v>210</v>
      </c>
      <c r="C302" s="31" t="s">
        <v>307</v>
      </c>
      <c r="D302" s="31" t="s">
        <v>162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22114</v>
      </c>
      <c r="F303" s="64">
        <f>F304+F311</f>
        <v>2827.8</v>
      </c>
      <c r="G303" s="83">
        <f>F303/F327*100</f>
        <v>0.6285058683218196</v>
      </c>
      <c r="H303" s="80">
        <f>F303/E303*100</f>
        <v>12.787374513882611</v>
      </c>
      <c r="I303" s="65"/>
      <c r="J303" s="104">
        <f>J304+J311</f>
        <v>13823</v>
      </c>
      <c r="K303" s="104">
        <f>K304+K311</f>
        <v>481.5</v>
      </c>
      <c r="L303" s="83">
        <f>K303/K327*100</f>
        <v>0.13258731969570178</v>
      </c>
      <c r="M303" s="83">
        <f>K303/J303*100</f>
        <v>3.4833248932937857</v>
      </c>
      <c r="N303" s="80">
        <f>F303/K303*100</f>
        <v>587.2897196261682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2035.5</v>
      </c>
      <c r="F304" s="91">
        <v>503.4</v>
      </c>
      <c r="G304" s="18"/>
      <c r="H304" s="85">
        <f>F304/E304*100</f>
        <v>24.7310243183493</v>
      </c>
      <c r="I304" s="19"/>
      <c r="J304" s="91">
        <v>1568</v>
      </c>
      <c r="K304" s="91">
        <v>481.5</v>
      </c>
      <c r="L304" s="18"/>
      <c r="M304" s="88">
        <f>K304/J304*100</f>
        <v>30.70790816326531</v>
      </c>
      <c r="N304" s="18"/>
    </row>
    <row r="305" spans="1:14" ht="26.25" hidden="1">
      <c r="A305" s="17" t="s">
        <v>184</v>
      </c>
      <c r="B305" s="66">
        <v>1001</v>
      </c>
      <c r="C305" s="31" t="s">
        <v>185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97"/>
      <c r="K305" s="97"/>
      <c r="L305" s="21"/>
      <c r="M305" s="88" t="e">
        <f>K305/J305*100</f>
        <v>#DIV/0!</v>
      </c>
      <c r="N305" s="21"/>
    </row>
    <row r="306" spans="1:14" ht="39" hidden="1">
      <c r="A306" s="17" t="s">
        <v>231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7"/>
      <c r="K306" s="97"/>
      <c r="L306" s="21"/>
      <c r="M306" s="88" t="e">
        <f>K306/J306*100</f>
        <v>#DIV/0!</v>
      </c>
      <c r="N306" s="21"/>
    </row>
    <row r="307" spans="1:14" ht="12.75" hidden="1">
      <c r="A307" s="17" t="s">
        <v>157</v>
      </c>
      <c r="B307" s="66">
        <v>1001</v>
      </c>
      <c r="C307" s="31" t="s">
        <v>186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101"/>
      <c r="K307" s="101"/>
      <c r="L307" s="40"/>
      <c r="M307" s="88" t="e">
        <f>K307/J307*100</f>
        <v>#DIV/0!</v>
      </c>
      <c r="N307" s="21"/>
    </row>
    <row r="308" spans="1:14" ht="26.2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89"/>
      <c r="K308" s="89"/>
      <c r="L308" s="13"/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26.25" hidden="1">
      <c r="A310" s="17" t="s">
        <v>136</v>
      </c>
      <c r="B310" s="12" t="s">
        <v>32</v>
      </c>
      <c r="C310" s="12" t="s">
        <v>52</v>
      </c>
      <c r="D310" s="12" t="s">
        <v>137</v>
      </c>
      <c r="E310" s="13">
        <v>661.5</v>
      </c>
      <c r="F310" s="13"/>
      <c r="G310" s="13">
        <v>381.7</v>
      </c>
      <c r="H310" s="13"/>
      <c r="I310" s="14"/>
      <c r="J310" s="89"/>
      <c r="K310" s="89"/>
      <c r="L310" s="13"/>
      <c r="M310" s="13"/>
      <c r="N310" s="13"/>
    </row>
    <row r="311" spans="1:14" ht="12.75">
      <c r="A311" s="25" t="s">
        <v>384</v>
      </c>
      <c r="B311" s="12" t="s">
        <v>385</v>
      </c>
      <c r="C311" s="12" t="s">
        <v>73</v>
      </c>
      <c r="D311" s="12" t="s">
        <v>58</v>
      </c>
      <c r="E311" s="13">
        <v>20078.5</v>
      </c>
      <c r="F311" s="13">
        <v>2324.4</v>
      </c>
      <c r="G311" s="13"/>
      <c r="H311" s="13"/>
      <c r="I311" s="14"/>
      <c r="J311" s="89">
        <v>12255</v>
      </c>
      <c r="K311" s="89">
        <v>0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94170.5</v>
      </c>
      <c r="F312" s="35">
        <f>F313+F314</f>
        <v>25698.5</v>
      </c>
      <c r="G312" s="83">
        <f>F312/F327*100</f>
        <v>5.711739888630129</v>
      </c>
      <c r="H312" s="80">
        <f>F312/E312*100</f>
        <v>27.289331584731947</v>
      </c>
      <c r="I312" s="14"/>
      <c r="J312" s="35">
        <f>J313+J314</f>
        <v>35052.5</v>
      </c>
      <c r="K312" s="35">
        <f>K313+K314</f>
        <v>19360.4</v>
      </c>
      <c r="L312" s="83">
        <f>K312/K327*100</f>
        <v>5.3311392403669045</v>
      </c>
      <c r="M312" s="83">
        <f>K312/J312*100</f>
        <v>55.232579701875764</v>
      </c>
      <c r="N312" s="80">
        <f>F312/K312*100</f>
        <v>132.7374434412512</v>
      </c>
    </row>
    <row r="313" spans="1:14" ht="12.75">
      <c r="A313" s="27" t="s">
        <v>367</v>
      </c>
      <c r="B313" s="12" t="s">
        <v>368</v>
      </c>
      <c r="C313" s="12" t="s">
        <v>73</v>
      </c>
      <c r="D313" s="12" t="s">
        <v>58</v>
      </c>
      <c r="E313" s="13">
        <v>84570.5</v>
      </c>
      <c r="F313" s="13">
        <v>25698.5</v>
      </c>
      <c r="G313" s="13"/>
      <c r="H313" s="85">
        <f>F313/E313*100</f>
        <v>30.387073506719247</v>
      </c>
      <c r="I313" s="14"/>
      <c r="J313" s="89">
        <v>35052.5</v>
      </c>
      <c r="K313" s="89">
        <v>19360.4</v>
      </c>
      <c r="L313" s="13"/>
      <c r="M313" s="13"/>
      <c r="N313" s="13"/>
    </row>
    <row r="314" spans="1:14" ht="12.75">
      <c r="A314" s="27" t="s">
        <v>395</v>
      </c>
      <c r="B314" s="12" t="s">
        <v>396</v>
      </c>
      <c r="C314" s="12" t="s">
        <v>73</v>
      </c>
      <c r="D314" s="12" t="s">
        <v>58</v>
      </c>
      <c r="E314" s="13">
        <v>9600</v>
      </c>
      <c r="F314" s="13">
        <v>0</v>
      </c>
      <c r="G314" s="13"/>
      <c r="H314" s="85"/>
      <c r="I314" s="14"/>
      <c r="J314" s="89">
        <v>0</v>
      </c>
      <c r="K314" s="89">
        <v>0</v>
      </c>
      <c r="L314" s="13"/>
      <c r="M314" s="13"/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3000</v>
      </c>
      <c r="F315" s="35">
        <f>F316</f>
        <v>1570.6</v>
      </c>
      <c r="G315" s="83">
        <f>F315/F327*100</f>
        <v>0.34908102298120436</v>
      </c>
      <c r="H315" s="80">
        <f>F315/E315*100</f>
        <v>52.35333333333333</v>
      </c>
      <c r="I315" s="14"/>
      <c r="J315" s="93">
        <f>J316</f>
        <v>3000</v>
      </c>
      <c r="K315" s="93">
        <f>K316</f>
        <v>1957.1</v>
      </c>
      <c r="L315" s="83">
        <f>K315/K327*100</f>
        <v>0.5389130703560913</v>
      </c>
      <c r="M315" s="83">
        <f>K315/J315*100</f>
        <v>65.23666666666666</v>
      </c>
      <c r="N315" s="80">
        <f>F315/K315*100</f>
        <v>80.2513923662562</v>
      </c>
    </row>
    <row r="316" spans="1:14" ht="26.25">
      <c r="A316" s="27" t="s">
        <v>386</v>
      </c>
      <c r="B316" s="12" t="s">
        <v>387</v>
      </c>
      <c r="C316" s="12" t="s">
        <v>73</v>
      </c>
      <c r="D316" s="12" t="s">
        <v>58</v>
      </c>
      <c r="E316" s="13">
        <v>3000</v>
      </c>
      <c r="F316" s="13">
        <v>1570.6</v>
      </c>
      <c r="G316" s="13"/>
      <c r="H316" s="85">
        <f>F316/E316*100</f>
        <v>52.35333333333333</v>
      </c>
      <c r="I316" s="14"/>
      <c r="J316" s="89">
        <v>3000</v>
      </c>
      <c r="K316" s="89">
        <v>1957.1</v>
      </c>
      <c r="L316" s="13"/>
      <c r="M316" s="88">
        <f>K316/J316*100</f>
        <v>65.23666666666666</v>
      </c>
      <c r="N316" s="13"/>
    </row>
    <row r="317" spans="1:14" ht="26.25">
      <c r="A317" s="62" t="s">
        <v>388</v>
      </c>
      <c r="B317" s="34" t="s">
        <v>389</v>
      </c>
      <c r="C317" s="34" t="s">
        <v>73</v>
      </c>
      <c r="D317" s="34" t="s">
        <v>58</v>
      </c>
      <c r="E317" s="35">
        <f>E318</f>
        <v>900</v>
      </c>
      <c r="F317" s="35">
        <f>F318</f>
        <v>0</v>
      </c>
      <c r="G317" s="13"/>
      <c r="H317" s="85">
        <f>F317/E317*100</f>
        <v>0</v>
      </c>
      <c r="I317" s="14"/>
      <c r="J317" s="35">
        <f>J318</f>
        <v>900</v>
      </c>
      <c r="K317" s="35">
        <f>K318</f>
        <v>0</v>
      </c>
      <c r="L317" s="13"/>
      <c r="M317" s="88"/>
      <c r="N317" s="13"/>
    </row>
    <row r="318" spans="1:14" ht="26.25">
      <c r="A318" s="27" t="s">
        <v>388</v>
      </c>
      <c r="B318" s="12" t="s">
        <v>390</v>
      </c>
      <c r="C318" s="12" t="s">
        <v>73</v>
      </c>
      <c r="D318" s="12" t="s">
        <v>58</v>
      </c>
      <c r="E318" s="13">
        <v>900</v>
      </c>
      <c r="F318" s="13">
        <v>0</v>
      </c>
      <c r="G318" s="13"/>
      <c r="H318" s="85">
        <f>F318/E318*100</f>
        <v>0</v>
      </c>
      <c r="I318" s="14"/>
      <c r="J318" s="89">
        <v>900</v>
      </c>
      <c r="K318" s="89">
        <v>0</v>
      </c>
      <c r="L318" s="13"/>
      <c r="M318" s="88"/>
      <c r="N318" s="13"/>
    </row>
    <row r="319" spans="1:14" ht="39">
      <c r="A319" s="33" t="s">
        <v>373</v>
      </c>
      <c r="B319" s="34" t="s">
        <v>371</v>
      </c>
      <c r="C319" s="34" t="s">
        <v>73</v>
      </c>
      <c r="D319" s="34" t="s">
        <v>58</v>
      </c>
      <c r="E319" s="35">
        <f>E320</f>
        <v>0</v>
      </c>
      <c r="F319" s="35">
        <f>F320</f>
        <v>0</v>
      </c>
      <c r="G319" s="81">
        <f>F319/F327*100</f>
        <v>0</v>
      </c>
      <c r="H319" s="85"/>
      <c r="I319" s="36"/>
      <c r="J319" s="93">
        <f>J320</f>
        <v>0</v>
      </c>
      <c r="K319" s="93">
        <f>K320</f>
        <v>0</v>
      </c>
      <c r="L319" s="81">
        <f>K319/K327*100</f>
        <v>0</v>
      </c>
      <c r="M319" s="85"/>
      <c r="N319" s="80"/>
    </row>
    <row r="320" spans="1:14" ht="26.25">
      <c r="A320" s="25" t="s">
        <v>374</v>
      </c>
      <c r="B320" s="12" t="s">
        <v>372</v>
      </c>
      <c r="C320" s="12" t="s">
        <v>73</v>
      </c>
      <c r="D320" s="12" t="s">
        <v>58</v>
      </c>
      <c r="E320" s="13">
        <v>0</v>
      </c>
      <c r="F320" s="13">
        <v>0</v>
      </c>
      <c r="G320" s="13"/>
      <c r="H320" s="85"/>
      <c r="I320" s="14"/>
      <c r="J320" s="89">
        <v>0</v>
      </c>
      <c r="K320" s="89">
        <v>0</v>
      </c>
      <c r="L320" s="13"/>
      <c r="M320" s="85"/>
      <c r="N320" s="13"/>
    </row>
    <row r="321" spans="1:14" ht="26.25" hidden="1">
      <c r="A321" s="17" t="s">
        <v>128</v>
      </c>
      <c r="B321" s="12" t="s">
        <v>6</v>
      </c>
      <c r="C321" s="12" t="s">
        <v>129</v>
      </c>
      <c r="D321" s="12" t="s">
        <v>58</v>
      </c>
      <c r="E321" s="13">
        <f>E322</f>
        <v>590864</v>
      </c>
      <c r="F321" s="13"/>
      <c r="G321" s="13">
        <f>G322</f>
        <v>528516</v>
      </c>
      <c r="H321" s="13"/>
      <c r="I321" s="14"/>
      <c r="J321" s="89"/>
      <c r="K321" s="89"/>
      <c r="L321" s="13"/>
      <c r="M321" s="13"/>
      <c r="N321" s="13"/>
    </row>
    <row r="322" spans="1:14" ht="39" hidden="1">
      <c r="A322" s="61" t="s">
        <v>7</v>
      </c>
      <c r="B322" s="12" t="s">
        <v>6</v>
      </c>
      <c r="C322" s="12" t="s">
        <v>8</v>
      </c>
      <c r="D322" s="12" t="s">
        <v>58</v>
      </c>
      <c r="E322" s="13">
        <f>E323+E325</f>
        <v>590864</v>
      </c>
      <c r="F322" s="13"/>
      <c r="G322" s="13">
        <f>G323+G325</f>
        <v>528516</v>
      </c>
      <c r="H322" s="13"/>
      <c r="I322" s="14"/>
      <c r="J322" s="89"/>
      <c r="K322" s="89"/>
      <c r="L322" s="13"/>
      <c r="M322" s="13"/>
      <c r="N322" s="13"/>
    </row>
    <row r="323" spans="1:14" ht="78.75" hidden="1">
      <c r="A323" s="17" t="s">
        <v>9</v>
      </c>
      <c r="B323" s="12" t="s">
        <v>6</v>
      </c>
      <c r="C323" s="12" t="s">
        <v>10</v>
      </c>
      <c r="D323" s="12" t="s">
        <v>58</v>
      </c>
      <c r="E323" s="13">
        <f>E324</f>
        <v>590854</v>
      </c>
      <c r="F323" s="13"/>
      <c r="G323" s="13">
        <f>G324</f>
        <v>528506</v>
      </c>
      <c r="H323" s="13"/>
      <c r="I323" s="14"/>
      <c r="J323" s="89"/>
      <c r="K323" s="89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10</v>
      </c>
      <c r="D324" s="12" t="s">
        <v>11</v>
      </c>
      <c r="E324" s="13">
        <v>590854</v>
      </c>
      <c r="F324" s="13"/>
      <c r="G324" s="13">
        <v>528506</v>
      </c>
      <c r="H324" s="13"/>
      <c r="I324" s="14"/>
      <c r="J324" s="89"/>
      <c r="K324" s="89"/>
      <c r="L324" s="13"/>
      <c r="M324" s="13"/>
      <c r="N324" s="13"/>
    </row>
    <row r="325" spans="1:14" ht="52.5" hidden="1">
      <c r="A325" s="17" t="s">
        <v>12</v>
      </c>
      <c r="B325" s="12" t="s">
        <v>6</v>
      </c>
      <c r="C325" s="12" t="s">
        <v>13</v>
      </c>
      <c r="D325" s="12" t="s">
        <v>58</v>
      </c>
      <c r="E325" s="13">
        <f>E326</f>
        <v>10</v>
      </c>
      <c r="F325" s="13"/>
      <c r="G325" s="13">
        <f>G326</f>
        <v>10</v>
      </c>
      <c r="H325" s="13"/>
      <c r="I325" s="14"/>
      <c r="J325" s="89"/>
      <c r="K325" s="89"/>
      <c r="L325" s="13"/>
      <c r="M325" s="13"/>
      <c r="N325" s="13"/>
    </row>
    <row r="326" spans="1:14" ht="12.75" hidden="1">
      <c r="A326" s="17" t="s">
        <v>5</v>
      </c>
      <c r="B326" s="12" t="s">
        <v>6</v>
      </c>
      <c r="C326" s="12" t="s">
        <v>13</v>
      </c>
      <c r="D326" s="12" t="s">
        <v>11</v>
      </c>
      <c r="E326" s="13">
        <v>10</v>
      </c>
      <c r="F326" s="13"/>
      <c r="G326" s="13">
        <v>10</v>
      </c>
      <c r="H326" s="13"/>
      <c r="I326" s="14"/>
      <c r="J326" s="89"/>
      <c r="K326" s="89"/>
      <c r="L326" s="13"/>
      <c r="M326" s="13"/>
      <c r="N326" s="13"/>
    </row>
    <row r="327" spans="1:14" ht="12.75">
      <c r="A327" s="33" t="s">
        <v>70</v>
      </c>
      <c r="B327" s="67"/>
      <c r="C327" s="67"/>
      <c r="D327" s="67"/>
      <c r="E327" s="93">
        <f>E15+E85+E128+E151+E175+E224+E303+E319+E312+E315+E317</f>
        <v>1209284.6</v>
      </c>
      <c r="F327" s="93">
        <f>F15+F85+F128+F151+F175+F224+F303+F319+F312+F315+F317</f>
        <v>449924.2</v>
      </c>
      <c r="G327" s="81">
        <v>100</v>
      </c>
      <c r="H327" s="80">
        <f>F327/E327*100</f>
        <v>37.2058157360145</v>
      </c>
      <c r="I327" s="36"/>
      <c r="J327" s="93">
        <f>J15+J85+J128+J151+J175+J224+J303+J319+J312+J315+J317</f>
        <v>1392983.6</v>
      </c>
      <c r="K327" s="93">
        <f>K15+K85+K128+K151+K175+K224+K303+K319+K312+K315+K317</f>
        <v>363156.9</v>
      </c>
      <c r="L327" s="81">
        <v>100</v>
      </c>
      <c r="M327" s="81">
        <f>K327/J327*100</f>
        <v>26.070436148709863</v>
      </c>
      <c r="N327" s="80">
        <f>F327/K327*100</f>
        <v>123.89251037223855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2015-08-25T06:35:49Z</cp:lastPrinted>
  <dcterms:created xsi:type="dcterms:W3CDTF">2003-07-23T10:25:27Z</dcterms:created>
  <dcterms:modified xsi:type="dcterms:W3CDTF">2016-08-01T14:14:23Z</dcterms:modified>
  <cp:category/>
  <cp:version/>
  <cp:contentType/>
  <cp:contentStatus/>
</cp:coreProperties>
</file>