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'!$12:$14</definedName>
    <definedName name="_xlnm.Print_Area" localSheetId="0">'Прил.2. '!$A$1:$N$321</definedName>
  </definedNames>
  <calcPr fullCalcOnLoad="1"/>
</workbook>
</file>

<file path=xl/sharedStrings.xml><?xml version="1.0" encoding="utf-8"?>
<sst xmlns="http://schemas.openxmlformats.org/spreadsheetml/2006/main" count="1242" uniqueCount="386">
  <si>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</si>
  <si>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</si>
  <si>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</si>
  <si>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</si>
  <si>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</si>
  <si>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</si>
  <si>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</si>
  <si>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</si>
  <si>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</si>
  <si>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</si>
  <si>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</si>
  <si>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</si>
  <si>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</si>
  <si>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</si>
  <si>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</si>
  <si>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</si>
  <si>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</si>
  <si>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</si>
  <si>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</si>
  <si>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</si>
  <si>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</si>
  <si>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</si>
  <si>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</si>
  <si>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</si>
  <si>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</si>
  <si>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</si>
  <si>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</si>
  <si>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</si>
  <si>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</si>
  <si>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</si>
  <si>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</si>
  <si>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</si>
  <si>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</si>
  <si>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</si>
  <si>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</si>
  <si>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</si>
  <si>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</si>
  <si>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</si>
  <si>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</si>
  <si>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</si>
  <si>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</si>
  <si>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</si>
  <si>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</si>
  <si>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</si>
  <si>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</si>
  <si>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</si>
  <si>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</si>
  <si>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</si>
  <si>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</si>
  <si>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</si>
  <si>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</si>
  <si>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</si>
  <si>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</si>
  <si>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</si>
  <si>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</si>
  <si>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</si>
  <si>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</si>
  <si>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</si>
  <si>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</si>
  <si>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</si>
  <si>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</si>
  <si>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</si>
  <si>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</si>
  <si>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</si>
  <si>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</si>
  <si>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</si>
  <si>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</si>
  <si>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</si>
  <si>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</si>
  <si>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</si>
  <si>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</si>
  <si>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</si>
  <si>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</si>
  <si>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</si>
  <si>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</si>
  <si>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</si>
  <si>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</si>
  <si>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</si>
  <si>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</si>
  <si>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</si>
  <si>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</si>
  <si>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</si>
  <si>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</si>
  <si>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</si>
  <si>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</si>
  <si>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</si>
  <si>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</si>
  <si>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</si>
  <si>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</si>
  <si>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</si>
  <si>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</si>
  <si>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</si>
  <si>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</si>
  <si>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</si>
  <si>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</si>
  <si>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</si>
  <si>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</si>
  <si>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</si>
  <si>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</si>
  <si>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</si>
  <si>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</si>
  <si>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</si>
  <si>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</si>
  <si>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</si>
  <si>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</si>
  <si>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</si>
  <si>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</si>
  <si>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</si>
  <si>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</si>
  <si>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</si>
  <si>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</si>
  <si>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</si>
  <si>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</si>
  <si>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</si>
  <si>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</si>
  <si>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</si>
  <si>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</si>
  <si>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</si>
  <si>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</si>
  <si>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</si>
  <si>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</si>
  <si>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</si>
  <si>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</si>
  <si>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</si>
  <si>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</si>
  <si>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</si>
  <si>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</si>
  <si>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</si>
  <si>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</si>
  <si>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</si>
  <si>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</si>
  <si>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</si>
  <si>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</si>
  <si>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</si>
  <si>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</si>
  <si>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</si>
  <si>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</si>
  <si>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</si>
  <si>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</si>
  <si>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</si>
  <si>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</si>
  <si>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</si>
  <si>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</si>
  <si>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</si>
  <si>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</si>
  <si>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</si>
  <si>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</si>
  <si>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</si>
  <si>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</si>
  <si>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</si>
  <si>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</si>
  <si>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</si>
  <si>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</si>
  <si>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</si>
  <si>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</si>
  <si>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</si>
  <si>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</si>
  <si>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</si>
  <si>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</si>
  <si>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</si>
  <si>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</si>
  <si>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</si>
  <si>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</si>
  <si>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</si>
  <si>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</si>
  <si>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</si>
  <si>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</si>
  <si>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</si>
  <si>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</si>
  <si>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</si>
  <si>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</si>
  <si>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</si>
  <si>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</si>
  <si>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</si>
  <si>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</si>
  <si>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</si>
  <si>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</si>
  <si>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</si>
  <si>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</si>
  <si>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</si>
  <si>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</si>
  <si>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</si>
  <si>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</si>
  <si>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</si>
  <si>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</si>
  <si>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</si>
  <si>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</si>
  <si>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</si>
  <si>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</si>
  <si>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</si>
  <si>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</si>
  <si>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</si>
  <si>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</si>
  <si>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</si>
  <si>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</si>
  <si>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</si>
  <si>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</si>
  <si>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</si>
  <si>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</si>
  <si>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</si>
  <si>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</si>
  <si>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</si>
  <si>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</si>
  <si>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</si>
  <si>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</si>
  <si>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</si>
  <si>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</si>
  <si>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</si>
  <si>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</si>
  <si>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</si>
  <si>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</si>
  <si>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</si>
  <si>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</si>
  <si>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</si>
  <si>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</si>
  <si>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</si>
  <si>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</si>
  <si>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</si>
  <si>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</si>
  <si>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</si>
  <si>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</si>
  <si>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</si>
  <si>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</si>
  <si>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</si>
  <si>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</si>
  <si>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</si>
  <si>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</si>
  <si>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</si>
  <si>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</si>
  <si>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</si>
  <si>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</si>
  <si>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</si>
  <si>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</si>
  <si>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</si>
  <si>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</si>
  <si>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</si>
  <si>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</si>
  <si>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</si>
  <si>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</si>
  <si>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</si>
  <si>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</si>
  <si>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</si>
  <si>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</si>
  <si>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</si>
  <si>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</si>
  <si>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</si>
  <si>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</si>
  <si>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</si>
  <si>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</si>
  <si>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</si>
  <si>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</si>
  <si>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</si>
  <si>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</si>
  <si>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</si>
  <si>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</si>
  <si>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</si>
  <si>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</si>
  <si>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</si>
  <si>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</si>
  <si>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</si>
  <si>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</si>
  <si>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</si>
  <si>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</si>
  <si>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</si>
  <si>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</si>
  <si>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</si>
  <si>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</si>
  <si>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</si>
  <si>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</si>
  <si>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</si>
  <si>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</si>
  <si>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</si>
  <si>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</si>
  <si>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</si>
  <si>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</si>
  <si>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</si>
  <si>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</si>
  <si>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</si>
  <si>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</si>
  <si>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</si>
  <si>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</si>
  <si>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</si>
  <si>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</si>
  <si>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</si>
  <si>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</si>
  <si>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</si>
  <si>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</si>
  <si>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</si>
  <si>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</si>
  <si>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</si>
  <si>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</si>
  <si>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</si>
  <si>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</si>
  <si>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</si>
  <si>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</si>
  <si>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</si>
  <si>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</si>
  <si>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</si>
  <si>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</si>
  <si>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</si>
  <si>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</si>
  <si>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</si>
  <si>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</si>
  <si>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</si>
  <si>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</si>
  <si>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</si>
  <si>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</si>
  <si>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</si>
  <si>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</si>
  <si>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</si>
  <si>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</si>
  <si>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</si>
  <si>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</si>
  <si>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</si>
  <si>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</si>
  <si>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</si>
  <si>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</si>
  <si>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</si>
  <si>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</si>
  <si>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</si>
  <si>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</si>
  <si>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</si>
  <si>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</si>
  <si>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</si>
  <si>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</si>
  <si>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</si>
  <si>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</si>
  <si>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</si>
  <si>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</si>
  <si>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</si>
  <si>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</si>
  <si>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</si>
  <si>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</si>
  <si>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</si>
  <si>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</si>
  <si>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</si>
  <si>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</si>
  <si>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</si>
  <si>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</si>
  <si>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</si>
  <si>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</si>
  <si>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</si>
  <si>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</si>
  <si>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</si>
  <si>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</si>
  <si>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</si>
  <si>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</si>
  <si>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</si>
  <si>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</si>
  <si>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</si>
  <si>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</si>
  <si>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</si>
  <si>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</si>
  <si>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</si>
  <si>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</si>
  <si>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</si>
  <si>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</si>
  <si>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</si>
  <si>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</si>
  <si>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</si>
  <si>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</si>
  <si>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</si>
  <si>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</si>
  <si>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</si>
  <si>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</si>
  <si>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</si>
  <si>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</si>
  <si>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</si>
  <si>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</si>
  <si>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</si>
  <si>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</si>
  <si>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Дорожные фонды</t>
  </si>
  <si>
    <t>0409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</si>
  <si>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</si>
  <si>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</si>
  <si>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</si>
  <si>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</si>
  <si>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комиссии по отчету об исполнении бюджета за 1 квартал</t>
  </si>
  <si>
    <t>2017 год</t>
  </si>
  <si>
    <t>Исполнено за 1 квартал текущего года</t>
  </si>
  <si>
    <t xml:space="preserve">Исполнено за 1 квартал </t>
  </si>
  <si>
    <t>2018 года</t>
  </si>
  <si>
    <t>Исполнение расходов за 1 квапртал текущего года в сравнение с аналогичным периодом 2017 года</t>
  </si>
  <si>
    <t>2018 год</t>
  </si>
  <si>
    <t>Массовый спорт</t>
  </si>
  <si>
    <t>1102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</si>
</sst>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1"/>
  <sheetViews>
    <sheetView tabSelected="1" view="pageBreakPreview" zoomScaleSheetLayoutView="100" workbookViewId="0" topLeftCell="A46">
      <selection activeCell="F308" sqref="F308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0.7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359</v>
      </c>
      <c r="H1" s="2"/>
      <c r="I1" s="2"/>
      <c r="J1" s="2"/>
      <c r="K1" s="2"/>
      <c r="L1" s="2"/>
      <c r="M1" s="2"/>
    </row>
    <row r="2" spans="7:13" ht="15.75">
      <c r="G2" s="2" t="s">
        <v>377</v>
      </c>
      <c r="H2" s="2"/>
      <c r="I2" s="2"/>
      <c r="J2" s="2"/>
      <c r="K2" s="2"/>
      <c r="L2" s="2"/>
      <c r="M2" s="2"/>
    </row>
    <row r="3" spans="7:13" ht="15.75">
      <c r="G3" s="2" t="s">
        <v>381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89" t="s">
        <v>382</v>
      </c>
      <c r="B10" s="89"/>
      <c r="C10" s="89"/>
      <c r="D10" s="89"/>
      <c r="E10" s="89"/>
      <c r="F10" s="89"/>
      <c r="G10" s="89"/>
      <c r="H10" s="89"/>
    </row>
    <row r="11" spans="1:6" ht="12.75" customHeight="1">
      <c r="A11" s="89"/>
      <c r="B11" s="89"/>
      <c r="C11" s="89"/>
      <c r="D11" s="89"/>
      <c r="E11" s="89"/>
      <c r="F11" s="89"/>
    </row>
    <row r="12" ht="12.75">
      <c r="N12" s="3" t="s">
        <v>199</v>
      </c>
    </row>
    <row r="13" spans="1:14" s="4" customFormat="1" ht="38.25" customHeight="1">
      <c r="A13" s="95" t="s">
        <v>51</v>
      </c>
      <c r="B13" s="97" t="s">
        <v>52</v>
      </c>
      <c r="C13" s="98"/>
      <c r="D13" s="99"/>
      <c r="E13" s="90" t="s">
        <v>383</v>
      </c>
      <c r="F13" s="91"/>
      <c r="G13" s="91"/>
      <c r="H13" s="92"/>
      <c r="I13" s="76"/>
      <c r="J13" s="90" t="s">
        <v>378</v>
      </c>
      <c r="K13" s="91"/>
      <c r="L13" s="91"/>
      <c r="M13" s="92"/>
      <c r="N13" s="93" t="s">
        <v>358</v>
      </c>
    </row>
    <row r="14" spans="1:14" s="4" customFormat="1" ht="63.75">
      <c r="A14" s="96"/>
      <c r="B14" s="5" t="s">
        <v>53</v>
      </c>
      <c r="C14" s="5" t="s">
        <v>54</v>
      </c>
      <c r="D14" s="5" t="s">
        <v>55</v>
      </c>
      <c r="E14" s="68" t="s">
        <v>356</v>
      </c>
      <c r="F14" s="68" t="s">
        <v>379</v>
      </c>
      <c r="G14" s="68" t="s">
        <v>357</v>
      </c>
      <c r="H14" s="79" t="s">
        <v>355</v>
      </c>
      <c r="I14" s="77"/>
      <c r="J14" s="68" t="s">
        <v>356</v>
      </c>
      <c r="K14" s="68" t="s">
        <v>380</v>
      </c>
      <c r="L14" s="68" t="s">
        <v>357</v>
      </c>
      <c r="M14" s="79" t="s">
        <v>355</v>
      </c>
      <c r="N14" s="94"/>
    </row>
    <row r="15" spans="1:14" s="4" customFormat="1" ht="12.75">
      <c r="A15" s="6" t="s">
        <v>116</v>
      </c>
      <c r="B15" s="7" t="s">
        <v>57</v>
      </c>
      <c r="C15" s="7" t="s">
        <v>71</v>
      </c>
      <c r="D15" s="7" t="s">
        <v>56</v>
      </c>
      <c r="E15" s="8">
        <f>E16+E29+E62+E20+E46+E55+E66</f>
        <v>9375</v>
      </c>
      <c r="F15" s="8">
        <f>F16+F29+F62+F20+F46+F55+F66</f>
        <v>1678.3</v>
      </c>
      <c r="G15" s="80">
        <f>F15/F321*100</f>
        <v>19.563114152164026</v>
      </c>
      <c r="H15" s="80">
        <f>F15/E15*100</f>
        <v>17.901866666666667</v>
      </c>
      <c r="I15" s="9"/>
      <c r="J15" s="8">
        <f>J16+J29+J62+J20+J46+J55+J66</f>
        <v>9857</v>
      </c>
      <c r="K15" s="8">
        <f>K16+K29+K62+K20+K46+K55+K66</f>
        <v>2238</v>
      </c>
      <c r="L15" s="80">
        <f>K15/K321*100</f>
        <v>23.762502388991525</v>
      </c>
      <c r="M15" s="80">
        <f>K15/J15*100</f>
        <v>22.704676879375064</v>
      </c>
      <c r="N15" s="80">
        <f>F15/K15*100</f>
        <v>74.99106344950849</v>
      </c>
    </row>
    <row r="16" spans="1:14" s="4" customFormat="1" ht="38.25">
      <c r="A16" s="10" t="s">
        <v>310</v>
      </c>
      <c r="B16" s="11" t="s">
        <v>132</v>
      </c>
      <c r="C16" s="12" t="s">
        <v>71</v>
      </c>
      <c r="D16" s="12" t="s">
        <v>56</v>
      </c>
      <c r="E16" s="13">
        <v>1242</v>
      </c>
      <c r="F16" s="13">
        <v>213.5</v>
      </c>
      <c r="G16" s="13"/>
      <c r="H16" s="85">
        <f aca="true" t="shared" si="0" ref="H16:H46">F16/E16*100</f>
        <v>17.19001610305958</v>
      </c>
      <c r="I16" s="14"/>
      <c r="J16" s="13">
        <v>1469</v>
      </c>
      <c r="K16" s="13">
        <v>296.8</v>
      </c>
      <c r="L16" s="13"/>
      <c r="M16" s="85">
        <f>K16/J16*100</f>
        <v>20.20422055820286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>K17/J17*100</f>
        <v>0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200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>K18/J18*100</f>
        <v>0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200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>K19/J19*100</f>
        <v>0</v>
      </c>
      <c r="N19" s="13"/>
    </row>
    <row r="20" spans="1:14" s="4" customFormat="1" ht="51">
      <c r="A20" s="10" t="s">
        <v>223</v>
      </c>
      <c r="B20" s="11" t="s">
        <v>70</v>
      </c>
      <c r="C20" s="12" t="s">
        <v>71</v>
      </c>
      <c r="D20" s="12" t="s">
        <v>56</v>
      </c>
      <c r="E20" s="13">
        <v>28</v>
      </c>
      <c r="F20" s="13">
        <v>5.4</v>
      </c>
      <c r="G20" s="13"/>
      <c r="H20" s="85"/>
      <c r="I20" s="14"/>
      <c r="J20" s="13">
        <v>25</v>
      </c>
      <c r="K20" s="13">
        <v>4.9</v>
      </c>
      <c r="L20" s="13"/>
      <c r="M20" s="85"/>
      <c r="N20" s="13"/>
    </row>
    <row r="21" spans="1:14" s="4" customFormat="1" ht="51" hidden="1">
      <c r="A21" s="17" t="s">
        <v>134</v>
      </c>
      <c r="B21" s="11" t="s">
        <v>70</v>
      </c>
      <c r="C21" s="11" t="s">
        <v>135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aca="true" t="shared" si="1" ref="M21:M51">K21/J21*100</f>
        <v>0</v>
      </c>
      <c r="N21" s="18"/>
    </row>
    <row r="22" spans="1:14" s="4" customFormat="1" ht="25.5" hidden="1">
      <c r="A22" s="17" t="s">
        <v>201</v>
      </c>
      <c r="B22" s="20" t="s">
        <v>70</v>
      </c>
      <c r="C22" s="20" t="s">
        <v>202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136</v>
      </c>
      <c r="B23" s="20" t="s">
        <v>70</v>
      </c>
      <c r="C23" s="20" t="s">
        <v>202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87</v>
      </c>
      <c r="B24" s="12" t="s">
        <v>70</v>
      </c>
      <c r="C24" s="12" t="s">
        <v>138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70</v>
      </c>
      <c r="C25" s="12" t="s">
        <v>232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139</v>
      </c>
      <c r="B26" s="12" t="s">
        <v>70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70</v>
      </c>
      <c r="C27" s="24" t="s">
        <v>236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139</v>
      </c>
      <c r="B28" s="12" t="s">
        <v>70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72</v>
      </c>
      <c r="C29" s="12" t="s">
        <v>71</v>
      </c>
      <c r="D29" s="12" t="s">
        <v>56</v>
      </c>
      <c r="E29" s="13">
        <v>7151</v>
      </c>
      <c r="F29" s="13">
        <v>1198.1</v>
      </c>
      <c r="G29" s="13"/>
      <c r="H29" s="85">
        <f t="shared" si="0"/>
        <v>16.754300097888404</v>
      </c>
      <c r="I29" s="14"/>
      <c r="J29" s="13">
        <v>7057.5</v>
      </c>
      <c r="K29" s="13">
        <v>1358.8</v>
      </c>
      <c r="L29" s="13"/>
      <c r="M29" s="85">
        <f t="shared" si="1"/>
        <v>19.253276656039674</v>
      </c>
      <c r="N29" s="13"/>
    </row>
    <row r="30" spans="1:14" s="4" customFormat="1" ht="51" hidden="1">
      <c r="A30" s="26" t="s">
        <v>134</v>
      </c>
      <c r="B30" s="12" t="s">
        <v>72</v>
      </c>
      <c r="C30" s="12" t="s">
        <v>135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87</v>
      </c>
      <c r="B31" s="12" t="s">
        <v>72</v>
      </c>
      <c r="C31" s="12" t="s">
        <v>138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169</v>
      </c>
      <c r="B32" s="12" t="s">
        <v>72</v>
      </c>
      <c r="C32" s="12" t="s">
        <v>170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136</v>
      </c>
      <c r="B33" s="12" t="s">
        <v>72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171</v>
      </c>
      <c r="B34" s="12" t="s">
        <v>72</v>
      </c>
      <c r="C34" s="12" t="s">
        <v>172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136</v>
      </c>
      <c r="B35" s="12" t="s">
        <v>72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72</v>
      </c>
      <c r="C36" s="12" t="s">
        <v>233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136</v>
      </c>
      <c r="B37" s="12" t="s">
        <v>72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72</v>
      </c>
      <c r="C38" s="12" t="s">
        <v>234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136</v>
      </c>
      <c r="B39" s="12" t="s">
        <v>72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72</v>
      </c>
      <c r="C40" s="12" t="s">
        <v>235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136</v>
      </c>
      <c r="B41" s="12" t="s">
        <v>72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72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136</v>
      </c>
      <c r="B43" s="12" t="s">
        <v>72</v>
      </c>
      <c r="C43" s="12" t="s">
        <v>0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72</v>
      </c>
      <c r="C44" s="12" t="s">
        <v>236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136</v>
      </c>
      <c r="B45" s="12" t="s">
        <v>72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71</v>
      </c>
      <c r="D46" s="12" t="s">
        <v>56</v>
      </c>
      <c r="E46" s="13">
        <v>643.2</v>
      </c>
      <c r="F46" s="13">
        <v>221.1</v>
      </c>
      <c r="G46" s="13"/>
      <c r="H46" s="85">
        <f t="shared" si="0"/>
        <v>34.37499999999999</v>
      </c>
      <c r="I46" s="14"/>
      <c r="J46" s="13">
        <v>643.2</v>
      </c>
      <c r="K46" s="13">
        <v>160.8</v>
      </c>
      <c r="L46" s="13"/>
      <c r="M46" s="85">
        <f t="shared" si="1"/>
        <v>25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87</v>
      </c>
      <c r="B48" s="12" t="s">
        <v>238</v>
      </c>
      <c r="C48" s="12" t="s">
        <v>138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218</v>
      </c>
      <c r="B55" s="12" t="s">
        <v>220</v>
      </c>
      <c r="C55" s="12" t="s">
        <v>71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74</v>
      </c>
      <c r="B59" s="12" t="s">
        <v>140</v>
      </c>
      <c r="C59" s="12" t="s">
        <v>75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69</v>
      </c>
      <c r="B60" s="12" t="s">
        <v>140</v>
      </c>
      <c r="C60" s="12" t="s">
        <v>203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203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67</v>
      </c>
      <c r="B62" s="12" t="s">
        <v>140</v>
      </c>
      <c r="C62" s="12" t="s">
        <v>71</v>
      </c>
      <c r="D62" s="12" t="s">
        <v>56</v>
      </c>
      <c r="E62" s="13">
        <v>100</v>
      </c>
      <c r="F62" s="13"/>
      <c r="G62" s="13"/>
      <c r="H62" s="13"/>
      <c r="I62" s="14"/>
      <c r="J62" s="13">
        <v>100</v>
      </c>
      <c r="K62" s="13"/>
      <c r="L62" s="13"/>
      <c r="M62" s="13"/>
      <c r="N62" s="13"/>
    </row>
    <row r="63" spans="1:14" s="4" customFormat="1" ht="12.75" hidden="1">
      <c r="A63" s="28" t="s">
        <v>67</v>
      </c>
      <c r="B63" s="12" t="s">
        <v>73</v>
      </c>
      <c r="C63" s="12" t="s">
        <v>76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204</v>
      </c>
      <c r="B64" s="12" t="s">
        <v>73</v>
      </c>
      <c r="C64" s="12" t="s">
        <v>205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141</v>
      </c>
      <c r="B65" s="12" t="s">
        <v>73</v>
      </c>
      <c r="C65" s="12" t="s">
        <v>205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117</v>
      </c>
      <c r="B66" s="12" t="s">
        <v>362</v>
      </c>
      <c r="C66" s="12" t="s">
        <v>71</v>
      </c>
      <c r="D66" s="12" t="s">
        <v>56</v>
      </c>
      <c r="E66" s="13">
        <v>210.8</v>
      </c>
      <c r="F66" s="13">
        <v>40.2</v>
      </c>
      <c r="G66" s="13"/>
      <c r="H66" s="85">
        <f>F66/E66*100</f>
        <v>19.07020872865275</v>
      </c>
      <c r="I66" s="14"/>
      <c r="J66" s="13">
        <v>562.3</v>
      </c>
      <c r="K66" s="13">
        <v>416.7</v>
      </c>
      <c r="L66" s="13"/>
      <c r="M66" s="85">
        <f>K66/J66*100</f>
        <v>74.10634892406189</v>
      </c>
      <c r="N66" s="13"/>
    </row>
    <row r="67" spans="1:14" s="4" customFormat="1" ht="25.5" hidden="1">
      <c r="A67" s="17" t="s">
        <v>43</v>
      </c>
      <c r="B67" s="12" t="s">
        <v>213</v>
      </c>
      <c r="C67" s="12" t="s">
        <v>44</v>
      </c>
      <c r="D67" s="12" t="s">
        <v>56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13"/>
      <c r="K67" s="13"/>
      <c r="L67" s="13"/>
      <c r="M67" s="13">
        <f>M68</f>
        <v>0</v>
      </c>
      <c r="N67" s="13"/>
    </row>
    <row r="68" spans="1:14" s="4" customFormat="1" ht="25.5" hidden="1">
      <c r="A68" s="17" t="s">
        <v>136</v>
      </c>
      <c r="B68" s="12" t="s">
        <v>213</v>
      </c>
      <c r="C68" s="12" t="s">
        <v>44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13"/>
      <c r="K68" s="13"/>
      <c r="L68" s="13"/>
      <c r="M68" s="13">
        <v>0</v>
      </c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56</v>
      </c>
      <c r="E69" s="13">
        <f>E70</f>
        <v>20350.9</v>
      </c>
      <c r="F69" s="13"/>
      <c r="G69" s="13">
        <f>G70</f>
        <v>2927.2</v>
      </c>
      <c r="H69" s="69"/>
      <c r="I69" s="14"/>
      <c r="J69" s="13"/>
      <c r="K69" s="13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56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13"/>
      <c r="K70" s="13"/>
      <c r="L70" s="13"/>
      <c r="M70" s="13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13"/>
      <c r="K71" s="13"/>
      <c r="L71" s="13"/>
      <c r="M71" s="13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13"/>
      <c r="K72" s="13"/>
      <c r="L72" s="13"/>
      <c r="M72" s="13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56</v>
      </c>
      <c r="E73" s="13">
        <f>E74</f>
        <v>16972.5</v>
      </c>
      <c r="F73" s="13"/>
      <c r="G73" s="13">
        <f>G74</f>
        <v>128.5</v>
      </c>
      <c r="H73" s="69"/>
      <c r="I73" s="14"/>
      <c r="J73" s="13"/>
      <c r="K73" s="13"/>
      <c r="L73" s="13"/>
      <c r="M73" s="13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13"/>
      <c r="K74" s="13"/>
      <c r="L74" s="13"/>
      <c r="M74" s="13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30"/>
      <c r="K75" s="30"/>
      <c r="L75" s="30"/>
      <c r="M75" s="13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56</v>
      </c>
      <c r="E76" s="13">
        <f>E77</f>
        <v>17202</v>
      </c>
      <c r="F76" s="13"/>
      <c r="G76" s="13">
        <f>G77</f>
        <v>11419.1</v>
      </c>
      <c r="H76" s="69"/>
      <c r="I76" s="14"/>
      <c r="J76" s="13"/>
      <c r="K76" s="13"/>
      <c r="L76" s="13"/>
      <c r="M76" s="13"/>
      <c r="N76" s="13"/>
    </row>
    <row r="77" spans="1:14" s="4" customFormat="1" ht="25.5" hidden="1">
      <c r="A77" s="17" t="s">
        <v>89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13"/>
      <c r="K77" s="13"/>
      <c r="L77" s="13"/>
      <c r="M77" s="13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56</v>
      </c>
      <c r="E78" s="32">
        <f>E79</f>
        <v>2500</v>
      </c>
      <c r="F78" s="32"/>
      <c r="G78" s="32">
        <f>G79</f>
        <v>1304</v>
      </c>
      <c r="H78" s="72"/>
      <c r="I78" s="14"/>
      <c r="J78" s="32"/>
      <c r="K78" s="32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32"/>
      <c r="K79" s="32"/>
      <c r="L79" s="32"/>
      <c r="M79" s="3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56</v>
      </c>
      <c r="E80" s="18">
        <f>E81</f>
        <v>14702</v>
      </c>
      <c r="F80" s="18"/>
      <c r="G80" s="18">
        <f>G81</f>
        <v>10115.1</v>
      </c>
      <c r="H80" s="70"/>
      <c r="I80" s="19"/>
      <c r="J80" s="18"/>
      <c r="K80" s="18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18"/>
      <c r="K81" s="18"/>
      <c r="L81" s="18"/>
      <c r="M81" s="18"/>
      <c r="N81" s="18"/>
    </row>
    <row r="82" spans="1:14" s="4" customFormat="1" ht="12.75">
      <c r="A82" s="33" t="s">
        <v>121</v>
      </c>
      <c r="B82" s="34" t="s">
        <v>122</v>
      </c>
      <c r="C82" s="34" t="s">
        <v>71</v>
      </c>
      <c r="D82" s="34" t="s">
        <v>56</v>
      </c>
      <c r="E82" s="35">
        <f>E83</f>
        <v>287</v>
      </c>
      <c r="F82" s="35">
        <f>F83</f>
        <v>39.8</v>
      </c>
      <c r="G82" s="81">
        <f>F82/F321*100</f>
        <v>0.4639289419389431</v>
      </c>
      <c r="H82" s="80">
        <f>F82/E82*100</f>
        <v>13.867595818815328</v>
      </c>
      <c r="I82" s="36"/>
      <c r="J82" s="35">
        <f>J83</f>
        <v>267</v>
      </c>
      <c r="K82" s="35">
        <f>K83</f>
        <v>46.3</v>
      </c>
      <c r="L82" s="81">
        <f>K82/K321*100</f>
        <v>0.4916013675649274</v>
      </c>
      <c r="M82" s="81">
        <f>K82/J82*100</f>
        <v>17.34082397003745</v>
      </c>
      <c r="N82" s="80">
        <f>F82/K82*100</f>
        <v>85.96112311015118</v>
      </c>
    </row>
    <row r="83" spans="1:14" s="4" customFormat="1" ht="12.75">
      <c r="A83" s="25" t="s">
        <v>66</v>
      </c>
      <c r="B83" s="12" t="s">
        <v>143</v>
      </c>
      <c r="C83" s="12" t="s">
        <v>71</v>
      </c>
      <c r="D83" s="12" t="s">
        <v>56</v>
      </c>
      <c r="E83" s="13">
        <v>287</v>
      </c>
      <c r="F83" s="13">
        <v>39.8</v>
      </c>
      <c r="G83" s="13"/>
      <c r="H83" s="85">
        <f>F83/E83*100</f>
        <v>13.867595818815328</v>
      </c>
      <c r="I83" s="14"/>
      <c r="J83" s="13">
        <v>267</v>
      </c>
      <c r="K83" s="13">
        <v>46.3</v>
      </c>
      <c r="L83" s="13"/>
      <c r="M83" s="85">
        <f>K83/J83*100</f>
        <v>17.34082397003745</v>
      </c>
      <c r="N83" s="13"/>
    </row>
    <row r="84" spans="1:14" s="4" customFormat="1" ht="25.5" hidden="1">
      <c r="A84" s="17" t="s">
        <v>123</v>
      </c>
      <c r="B84" s="12" t="s">
        <v>143</v>
      </c>
      <c r="C84" s="12" t="s">
        <v>124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5.5" hidden="1">
      <c r="A85" s="17" t="s">
        <v>125</v>
      </c>
      <c r="B85" s="12" t="s">
        <v>143</v>
      </c>
      <c r="C85" s="12" t="s">
        <v>144</v>
      </c>
      <c r="D85" s="12" t="s">
        <v>56</v>
      </c>
      <c r="E85" s="13">
        <f>E86</f>
        <v>1042.1</v>
      </c>
      <c r="F85" s="13"/>
      <c r="G85" s="13">
        <f>G86</f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5.5" hidden="1">
      <c r="A86" s="17" t="s">
        <v>136</v>
      </c>
      <c r="B86" s="12" t="s">
        <v>143</v>
      </c>
      <c r="C86" s="12" t="s">
        <v>144</v>
      </c>
      <c r="D86" s="12" t="s">
        <v>137</v>
      </c>
      <c r="E86" s="13">
        <v>1042.1</v>
      </c>
      <c r="F86" s="13"/>
      <c r="G86" s="13">
        <v>97.3</v>
      </c>
      <c r="H86" s="69"/>
      <c r="I86" s="14"/>
      <c r="J86" s="13"/>
      <c r="K86" s="13"/>
      <c r="L86" s="13"/>
      <c r="M86" s="13"/>
      <c r="N86" s="13"/>
    </row>
    <row r="87" spans="1:14" s="4" customFormat="1" ht="25.5">
      <c r="A87" s="33" t="s">
        <v>77</v>
      </c>
      <c r="B87" s="34" t="s">
        <v>78</v>
      </c>
      <c r="C87" s="34" t="s">
        <v>71</v>
      </c>
      <c r="D87" s="34" t="s">
        <v>56</v>
      </c>
      <c r="E87" s="35">
        <f>E109+E116</f>
        <v>357</v>
      </c>
      <c r="F87" s="35">
        <f>F109+F116</f>
        <v>0</v>
      </c>
      <c r="G87" s="81">
        <f>F87/F321*100</f>
        <v>0</v>
      </c>
      <c r="H87" s="80">
        <f>F87/E87*100</f>
        <v>0</v>
      </c>
      <c r="I87" s="36"/>
      <c r="J87" s="88">
        <f>J109+J116</f>
        <v>431</v>
      </c>
      <c r="K87" s="35">
        <f>K109+K116</f>
        <v>0</v>
      </c>
      <c r="L87" s="81">
        <f>K87/K321*100</f>
        <v>0</v>
      </c>
      <c r="M87" s="81">
        <f>K87/J87*100</f>
        <v>0</v>
      </c>
      <c r="N87" s="80"/>
    </row>
    <row r="88" spans="1:14" s="4" customFormat="1" ht="12.75" hidden="1">
      <c r="A88" s="17" t="s">
        <v>80</v>
      </c>
      <c r="B88" s="31" t="s">
        <v>79</v>
      </c>
      <c r="C88" s="31" t="s">
        <v>81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32"/>
      <c r="K88" s="32"/>
      <c r="L88" s="32"/>
      <c r="M88" s="86" t="e">
        <f aca="true" t="shared" si="3" ref="M88:M108">K88/J88*100</f>
        <v>#DIV/0!</v>
      </c>
      <c r="N88" s="32"/>
    </row>
    <row r="89" spans="1:14" s="4" customFormat="1" ht="63.75" hidden="1">
      <c r="A89" s="17" t="s">
        <v>312</v>
      </c>
      <c r="B89" s="31" t="s">
        <v>79</v>
      </c>
      <c r="C89" s="31" t="s">
        <v>158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/>
      <c r="K89" s="21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148</v>
      </c>
      <c r="B90" s="12" t="s">
        <v>79</v>
      </c>
      <c r="C90" s="12" t="s">
        <v>158</v>
      </c>
      <c r="D90" s="11" t="s">
        <v>145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/>
      <c r="K90" s="18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146</v>
      </c>
      <c r="B91" s="12" t="s">
        <v>79</v>
      </c>
      <c r="C91" s="12" t="s">
        <v>147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/>
      <c r="K91" s="13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149</v>
      </c>
      <c r="B92" s="37" t="s">
        <v>79</v>
      </c>
      <c r="C92" s="37" t="s">
        <v>150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148</v>
      </c>
      <c r="B93" s="37" t="s">
        <v>79</v>
      </c>
      <c r="C93" s="37" t="s">
        <v>150</v>
      </c>
      <c r="D93" s="37" t="s">
        <v>145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151</v>
      </c>
      <c r="B94" s="37" t="s">
        <v>79</v>
      </c>
      <c r="C94" s="37" t="s">
        <v>152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153</v>
      </c>
      <c r="B95" s="37" t="s">
        <v>79</v>
      </c>
      <c r="C95" s="37" t="s">
        <v>154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/>
      <c r="K95" s="38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148</v>
      </c>
      <c r="B96" s="37" t="s">
        <v>79</v>
      </c>
      <c r="C96" s="37" t="s">
        <v>154</v>
      </c>
      <c r="D96" s="37" t="s">
        <v>145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/>
      <c r="K96" s="39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155</v>
      </c>
      <c r="B97" s="12" t="s">
        <v>79</v>
      </c>
      <c r="C97" s="12" t="s">
        <v>196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/>
      <c r="K97" s="18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148</v>
      </c>
      <c r="B98" s="31" t="s">
        <v>79</v>
      </c>
      <c r="C98" s="31" t="s">
        <v>196</v>
      </c>
      <c r="D98" s="20" t="s">
        <v>145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27</v>
      </c>
      <c r="B99" s="31" t="s">
        <v>79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/>
      <c r="K99" s="21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148</v>
      </c>
      <c r="B100" s="31" t="s">
        <v>79</v>
      </c>
      <c r="C100" s="31" t="s">
        <v>28</v>
      </c>
      <c r="D100" s="20" t="s">
        <v>145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/>
      <c r="K100" s="40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127</v>
      </c>
      <c r="B101" s="31" t="s">
        <v>79</v>
      </c>
      <c r="C101" s="31" t="s">
        <v>156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157</v>
      </c>
      <c r="B102" s="31" t="s">
        <v>79</v>
      </c>
      <c r="C102" s="31" t="s">
        <v>156</v>
      </c>
      <c r="D102" s="20" t="s">
        <v>88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206</v>
      </c>
      <c r="B103" s="31" t="s">
        <v>79</v>
      </c>
      <c r="C103" s="31" t="s">
        <v>207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264</v>
      </c>
      <c r="B104" s="31" t="s">
        <v>79</v>
      </c>
      <c r="C104" s="31" t="s">
        <v>256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265</v>
      </c>
      <c r="B105" s="31" t="s">
        <v>79</v>
      </c>
      <c r="C105" s="31" t="s">
        <v>266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148</v>
      </c>
      <c r="B106" s="31" t="s">
        <v>79</v>
      </c>
      <c r="C106" s="31" t="s">
        <v>266</v>
      </c>
      <c r="D106" s="20" t="s">
        <v>145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267</v>
      </c>
      <c r="B107" s="31" t="s">
        <v>79</v>
      </c>
      <c r="C107" s="31" t="s">
        <v>268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148</v>
      </c>
      <c r="B108" s="31" t="s">
        <v>79</v>
      </c>
      <c r="C108" s="31" t="s">
        <v>268</v>
      </c>
      <c r="D108" s="20" t="s">
        <v>145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/>
      <c r="K108" s="21"/>
      <c r="L108" s="21"/>
      <c r="M108" s="86" t="e">
        <f t="shared" si="3"/>
        <v>#DIV/0!</v>
      </c>
      <c r="N108" s="21"/>
    </row>
    <row r="109" spans="1:14" s="4" customFormat="1" ht="38.25">
      <c r="A109" s="29" t="s">
        <v>226</v>
      </c>
      <c r="B109" s="12" t="s">
        <v>82</v>
      </c>
      <c r="C109" s="12" t="s">
        <v>71</v>
      </c>
      <c r="D109" s="11" t="s">
        <v>56</v>
      </c>
      <c r="E109" s="41">
        <v>0</v>
      </c>
      <c r="F109" s="41">
        <v>0</v>
      </c>
      <c r="G109" s="41"/>
      <c r="H109" s="85"/>
      <c r="I109" s="78"/>
      <c r="J109" s="41">
        <v>0</v>
      </c>
      <c r="K109" s="41">
        <v>0</v>
      </c>
      <c r="L109" s="41"/>
      <c r="M109" s="85"/>
      <c r="N109" s="18"/>
    </row>
    <row r="110" spans="1:14" s="4" customFormat="1" ht="38.25" hidden="1">
      <c r="A110" s="42" t="s">
        <v>120</v>
      </c>
      <c r="B110" s="37" t="s">
        <v>82</v>
      </c>
      <c r="C110" s="37" t="s">
        <v>119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118</v>
      </c>
      <c r="B111" s="37" t="s">
        <v>82</v>
      </c>
      <c r="C111" s="37" t="s">
        <v>159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136</v>
      </c>
      <c r="B112" s="37" t="s">
        <v>82</v>
      </c>
      <c r="C112" s="37" t="s">
        <v>159</v>
      </c>
      <c r="D112" s="37" t="s">
        <v>137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83</v>
      </c>
      <c r="B113" s="12" t="s">
        <v>82</v>
      </c>
      <c r="C113" s="12" t="s">
        <v>84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160</v>
      </c>
      <c r="B114" s="12" t="s">
        <v>82</v>
      </c>
      <c r="C114" s="12" t="s">
        <v>161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136</v>
      </c>
      <c r="B115" s="12" t="s">
        <v>82</v>
      </c>
      <c r="C115" s="12" t="s">
        <v>161</v>
      </c>
      <c r="D115" s="12" t="s">
        <v>137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38.25">
      <c r="A116" s="43" t="s">
        <v>315</v>
      </c>
      <c r="B116" s="12" t="s">
        <v>316</v>
      </c>
      <c r="C116" s="12" t="s">
        <v>317</v>
      </c>
      <c r="D116" s="12" t="s">
        <v>56</v>
      </c>
      <c r="E116" s="13">
        <v>357</v>
      </c>
      <c r="F116" s="13">
        <v>0</v>
      </c>
      <c r="G116" s="13"/>
      <c r="H116" s="13"/>
      <c r="I116" s="14"/>
      <c r="J116" s="13">
        <v>431</v>
      </c>
      <c r="K116" s="13">
        <v>0</v>
      </c>
      <c r="L116" s="13"/>
      <c r="M116" s="13"/>
      <c r="N116" s="13"/>
    </row>
    <row r="117" spans="1:14" s="4" customFormat="1" ht="38.25" hidden="1">
      <c r="A117" s="44" t="s">
        <v>318</v>
      </c>
      <c r="B117" s="12" t="s">
        <v>316</v>
      </c>
      <c r="C117" s="12" t="s">
        <v>319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141</v>
      </c>
      <c r="B118" s="12" t="s">
        <v>316</v>
      </c>
      <c r="C118" s="12" t="s">
        <v>319</v>
      </c>
      <c r="D118" s="12" t="s">
        <v>142</v>
      </c>
      <c r="E118" s="13">
        <f>2300-2300</f>
        <v>0</v>
      </c>
      <c r="F118" s="13"/>
      <c r="G118" s="13">
        <f>2300-2300</f>
        <v>0</v>
      </c>
      <c r="H118" s="6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353</v>
      </c>
      <c r="B119" s="12" t="s">
        <v>316</v>
      </c>
      <c r="C119" s="12" t="s">
        <v>352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89</v>
      </c>
      <c r="B120" s="12" t="s">
        <v>316</v>
      </c>
      <c r="C120" s="12" t="s">
        <v>352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163</v>
      </c>
      <c r="B121" s="12" t="s">
        <v>316</v>
      </c>
      <c r="C121" s="12" t="s">
        <v>352</v>
      </c>
      <c r="D121" s="12" t="s">
        <v>162</v>
      </c>
      <c r="E121" s="13">
        <v>4595.9</v>
      </c>
      <c r="F121" s="13"/>
      <c r="G121" s="13">
        <v>3905.3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316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136</v>
      </c>
      <c r="B123" s="31" t="s">
        <v>316</v>
      </c>
      <c r="C123" s="12" t="s">
        <v>33</v>
      </c>
      <c r="D123" s="12" t="s">
        <v>137</v>
      </c>
      <c r="E123" s="13">
        <v>56</v>
      </c>
      <c r="F123" s="13"/>
      <c r="G123" s="13">
        <v>0</v>
      </c>
      <c r="H123" s="6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206</v>
      </c>
      <c r="B124" s="31" t="s">
        <v>316</v>
      </c>
      <c r="C124" s="12" t="s">
        <v>207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316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316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40</v>
      </c>
      <c r="D127" s="12" t="s">
        <v>145</v>
      </c>
      <c r="E127" s="13">
        <v>2090</v>
      </c>
      <c r="F127" s="12"/>
      <c r="G127" s="13">
        <v>275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316</v>
      </c>
      <c r="C128" s="12" t="s">
        <v>42</v>
      </c>
      <c r="D128" s="12" t="s">
        <v>145</v>
      </c>
      <c r="E128" s="13">
        <f>E129</f>
        <v>500</v>
      </c>
      <c r="F128" s="12"/>
      <c r="G128" s="13">
        <f>G129</f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148</v>
      </c>
      <c r="B129" s="31" t="s">
        <v>316</v>
      </c>
      <c r="C129" s="12" t="s">
        <v>42</v>
      </c>
      <c r="D129" s="12" t="s">
        <v>145</v>
      </c>
      <c r="E129" s="13">
        <v>500</v>
      </c>
      <c r="F129" s="12"/>
      <c r="G129" s="13">
        <v>0</v>
      </c>
      <c r="H129" s="6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85</v>
      </c>
      <c r="B130" s="34" t="s">
        <v>86</v>
      </c>
      <c r="C130" s="34" t="s">
        <v>71</v>
      </c>
      <c r="D130" s="34" t="s">
        <v>56</v>
      </c>
      <c r="E130" s="35">
        <f>E138+E137</f>
        <v>911.6</v>
      </c>
      <c r="F130" s="35">
        <f>F138+F137</f>
        <v>0</v>
      </c>
      <c r="G130" s="81">
        <f>F130/F321*100</f>
        <v>0</v>
      </c>
      <c r="H130" s="80"/>
      <c r="I130" s="36"/>
      <c r="J130" s="88">
        <f>J138+J137</f>
        <v>4</v>
      </c>
      <c r="K130" s="35">
        <f>K138+K137</f>
        <v>0</v>
      </c>
      <c r="L130" s="81">
        <f>K130/K321*100</f>
        <v>0</v>
      </c>
      <c r="M130" s="81">
        <f>K130/J130*100</f>
        <v>0</v>
      </c>
      <c r="N130" s="80"/>
    </row>
    <row r="131" spans="1:14" s="4" customFormat="1" ht="12.75" hidden="1">
      <c r="A131" s="17" t="s">
        <v>227</v>
      </c>
      <c r="B131" s="31" t="s">
        <v>126</v>
      </c>
      <c r="C131" s="31" t="s">
        <v>228</v>
      </c>
      <c r="D131" s="31" t="s">
        <v>56</v>
      </c>
      <c r="E131" s="32">
        <f>E132+E134</f>
        <v>71369.2</v>
      </c>
      <c r="F131" s="32">
        <f>F132+F134</f>
        <v>0</v>
      </c>
      <c r="G131" s="32">
        <f>G132+G134</f>
        <v>45282.5</v>
      </c>
      <c r="H131" s="85">
        <f aca="true" t="shared" si="4" ref="H131:H136">F131/E131*100</f>
        <v>0</v>
      </c>
      <c r="I131" s="14"/>
      <c r="J131" s="32"/>
      <c r="K131" s="32"/>
      <c r="L131" s="32"/>
      <c r="M131" s="86" t="e">
        <f aca="true" t="shared" si="5" ref="M131:M138">K131/J131*100</f>
        <v>#DIV/0!</v>
      </c>
      <c r="N131" s="32"/>
    </row>
    <row r="132" spans="1:14" s="4" customFormat="1" ht="25.5" hidden="1">
      <c r="A132" s="17" t="s">
        <v>167</v>
      </c>
      <c r="B132" s="31" t="s">
        <v>126</v>
      </c>
      <c r="C132" s="31" t="s">
        <v>229</v>
      </c>
      <c r="D132" s="31" t="s">
        <v>56</v>
      </c>
      <c r="E132" s="32">
        <f>E133</f>
        <v>69505.2</v>
      </c>
      <c r="F132" s="32"/>
      <c r="G132" s="32">
        <f>G133</f>
        <v>45282.5</v>
      </c>
      <c r="H132" s="85">
        <f t="shared" si="4"/>
        <v>0</v>
      </c>
      <c r="I132" s="14"/>
      <c r="J132" s="32"/>
      <c r="K132" s="32"/>
      <c r="L132" s="32"/>
      <c r="M132" s="86" t="e">
        <f t="shared" si="5"/>
        <v>#DIV/0!</v>
      </c>
      <c r="N132" s="32"/>
    </row>
    <row r="133" spans="1:14" s="4" customFormat="1" ht="12.75" hidden="1">
      <c r="A133" s="17" t="s">
        <v>164</v>
      </c>
      <c r="B133" s="31" t="s">
        <v>126</v>
      </c>
      <c r="C133" s="31" t="s">
        <v>229</v>
      </c>
      <c r="D133" s="31" t="s">
        <v>165</v>
      </c>
      <c r="E133" s="32">
        <v>69505.2</v>
      </c>
      <c r="F133" s="32"/>
      <c r="G133" s="32">
        <v>45282.5</v>
      </c>
      <c r="H133" s="85">
        <f t="shared" si="4"/>
        <v>0</v>
      </c>
      <c r="I133" s="14"/>
      <c r="J133" s="32"/>
      <c r="K133" s="32"/>
      <c r="L133" s="32"/>
      <c r="M133" s="86" t="e">
        <f t="shared" si="5"/>
        <v>#DIV/0!</v>
      </c>
      <c r="N133" s="32"/>
    </row>
    <row r="134" spans="1:14" s="4" customFormat="1" ht="76.5" hidden="1">
      <c r="A134" s="17" t="s">
        <v>222</v>
      </c>
      <c r="B134" s="31" t="s">
        <v>126</v>
      </c>
      <c r="C134" s="31" t="s">
        <v>230</v>
      </c>
      <c r="D134" s="31" t="s">
        <v>56</v>
      </c>
      <c r="E134" s="32">
        <f aca="true" t="shared" si="6" ref="E134:G135">E135</f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32"/>
      <c r="K134" s="32"/>
      <c r="L134" s="32"/>
      <c r="M134" s="86" t="e">
        <f t="shared" si="5"/>
        <v>#DIV/0!</v>
      </c>
      <c r="N134" s="32"/>
    </row>
    <row r="135" spans="1:14" s="4" customFormat="1" ht="25.5" hidden="1">
      <c r="A135" s="17" t="s">
        <v>167</v>
      </c>
      <c r="B135" s="31" t="s">
        <v>126</v>
      </c>
      <c r="C135" s="31" t="s">
        <v>230</v>
      </c>
      <c r="D135" s="31" t="s">
        <v>56</v>
      </c>
      <c r="E135" s="32">
        <f t="shared" si="6"/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/>
      <c r="K135" s="32"/>
      <c r="L135" s="32"/>
      <c r="M135" s="86" t="e">
        <f t="shared" si="5"/>
        <v>#DIV/0!</v>
      </c>
      <c r="N135" s="32"/>
    </row>
    <row r="136" spans="1:14" s="4" customFormat="1" ht="12.75" hidden="1">
      <c r="A136" s="17" t="s">
        <v>354</v>
      </c>
      <c r="B136" s="31" t="s">
        <v>126</v>
      </c>
      <c r="C136" s="31" t="s">
        <v>230</v>
      </c>
      <c r="D136" s="31" t="s">
        <v>142</v>
      </c>
      <c r="E136" s="32">
        <v>1864</v>
      </c>
      <c r="F136" s="32">
        <v>0</v>
      </c>
      <c r="G136" s="32">
        <v>0</v>
      </c>
      <c r="H136" s="85">
        <f t="shared" si="4"/>
        <v>0</v>
      </c>
      <c r="I136" s="14"/>
      <c r="J136" s="32"/>
      <c r="K136" s="32"/>
      <c r="L136" s="32"/>
      <c r="M136" s="86" t="e">
        <f t="shared" si="5"/>
        <v>#DIV/0!</v>
      </c>
      <c r="N136" s="32"/>
    </row>
    <row r="137" spans="1:14" s="4" customFormat="1" ht="12.75">
      <c r="A137" s="25" t="s">
        <v>371</v>
      </c>
      <c r="B137" s="31" t="s">
        <v>372</v>
      </c>
      <c r="C137" s="31" t="s">
        <v>71</v>
      </c>
      <c r="D137" s="31" t="s">
        <v>56</v>
      </c>
      <c r="E137" s="32">
        <v>907.6</v>
      </c>
      <c r="F137" s="32">
        <v>0</v>
      </c>
      <c r="G137" s="32"/>
      <c r="H137" s="85"/>
      <c r="I137" s="14"/>
      <c r="J137" s="32">
        <v>0</v>
      </c>
      <c r="K137" s="32">
        <v>0</v>
      </c>
      <c r="L137" s="32"/>
      <c r="M137" s="85"/>
      <c r="N137" s="32"/>
    </row>
    <row r="138" spans="1:14" s="4" customFormat="1" ht="25.5">
      <c r="A138" s="25" t="s">
        <v>115</v>
      </c>
      <c r="B138" s="31" t="s">
        <v>166</v>
      </c>
      <c r="C138" s="31" t="s">
        <v>71</v>
      </c>
      <c r="D138" s="31" t="s">
        <v>56</v>
      </c>
      <c r="E138" s="32">
        <v>4</v>
      </c>
      <c r="F138" s="32">
        <v>0</v>
      </c>
      <c r="G138" s="32"/>
      <c r="H138" s="85"/>
      <c r="I138" s="14"/>
      <c r="J138" s="32">
        <v>4</v>
      </c>
      <c r="K138" s="32">
        <v>0</v>
      </c>
      <c r="L138" s="32"/>
      <c r="M138" s="85"/>
      <c r="N138" s="32"/>
    </row>
    <row r="139" spans="1:14" s="4" customFormat="1" ht="25.5" hidden="1">
      <c r="A139" s="17" t="s">
        <v>25</v>
      </c>
      <c r="B139" s="31" t="s">
        <v>166</v>
      </c>
      <c r="C139" s="31" t="s">
        <v>26</v>
      </c>
      <c r="D139" s="31" t="s">
        <v>56</v>
      </c>
      <c r="E139" s="46">
        <f>E140</f>
        <v>6637</v>
      </c>
      <c r="F139" s="46"/>
      <c r="G139" s="46">
        <f>G140</f>
        <v>6637</v>
      </c>
      <c r="H139" s="75"/>
      <c r="I139" s="52"/>
      <c r="J139" s="46"/>
      <c r="K139" s="46"/>
      <c r="L139" s="46"/>
      <c r="M139" s="32"/>
      <c r="N139" s="32"/>
    </row>
    <row r="140" spans="1:14" s="4" customFormat="1" ht="25.5" hidden="1">
      <c r="A140" s="16" t="s">
        <v>136</v>
      </c>
      <c r="B140" s="31" t="s">
        <v>166</v>
      </c>
      <c r="C140" s="31" t="s">
        <v>26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46"/>
      <c r="K140" s="46"/>
      <c r="L140" s="46"/>
      <c r="M140" s="32"/>
      <c r="N140" s="32"/>
    </row>
    <row r="141" spans="1:14" s="4" customFormat="1" ht="25.5" hidden="1">
      <c r="A141" s="17" t="s">
        <v>308</v>
      </c>
      <c r="B141" s="31" t="s">
        <v>166</v>
      </c>
      <c r="C141" s="31" t="s">
        <v>309</v>
      </c>
      <c r="D141" s="31" t="s">
        <v>56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/>
      <c r="K141" s="32"/>
      <c r="L141" s="32"/>
      <c r="M141" s="32"/>
      <c r="N141" s="32"/>
    </row>
    <row r="142" spans="1:14" s="4" customFormat="1" ht="25.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5.5" hidden="1">
      <c r="A143" s="16" t="s">
        <v>269</v>
      </c>
      <c r="B143" s="31" t="s">
        <v>166</v>
      </c>
      <c r="C143" s="31" t="s">
        <v>270</v>
      </c>
      <c r="D143" s="31" t="s">
        <v>56</v>
      </c>
      <c r="E143" s="32">
        <f>E144</f>
        <v>4000</v>
      </c>
      <c r="F143" s="32"/>
      <c r="G143" s="32">
        <f>G144</f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25.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12.75" hidden="1">
      <c r="A145" s="16" t="s">
        <v>34</v>
      </c>
      <c r="B145" s="31" t="s">
        <v>166</v>
      </c>
      <c r="C145" s="31" t="s">
        <v>35</v>
      </c>
      <c r="D145" s="31" t="s">
        <v>56</v>
      </c>
      <c r="E145" s="32">
        <f>E146</f>
        <v>3400</v>
      </c>
      <c r="F145" s="32"/>
      <c r="G145" s="32">
        <f>G146</f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38.25" hidden="1">
      <c r="A146" s="16" t="s">
        <v>36</v>
      </c>
      <c r="B146" s="31" t="s">
        <v>166</v>
      </c>
      <c r="C146" s="31" t="s">
        <v>37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37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32"/>
      <c r="K147" s="32"/>
      <c r="L147" s="32"/>
      <c r="M147" s="32"/>
      <c r="N147" s="32"/>
    </row>
    <row r="148" spans="1:14" s="4" customFormat="1" ht="12.75" hidden="1">
      <c r="A148" s="16" t="s">
        <v>206</v>
      </c>
      <c r="B148" s="31" t="s">
        <v>166</v>
      </c>
      <c r="C148" s="31" t="s">
        <v>207</v>
      </c>
      <c r="D148" s="31" t="s">
        <v>56</v>
      </c>
      <c r="E148" s="32">
        <f>E149</f>
        <v>1200</v>
      </c>
      <c r="F148" s="32"/>
      <c r="G148" s="32">
        <f>G149</f>
        <v>200</v>
      </c>
      <c r="H148" s="72"/>
      <c r="I148" s="14"/>
      <c r="J148" s="32"/>
      <c r="K148" s="32"/>
      <c r="L148" s="32"/>
      <c r="M148" s="32"/>
      <c r="N148" s="32"/>
    </row>
    <row r="149" spans="1:14" s="4" customFormat="1" ht="63.75" hidden="1">
      <c r="A149" s="16" t="s">
        <v>282</v>
      </c>
      <c r="B149" s="31" t="s">
        <v>166</v>
      </c>
      <c r="C149" s="31" t="s">
        <v>283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25.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32"/>
      <c r="K150" s="32"/>
      <c r="L150" s="32"/>
      <c r="M150" s="32"/>
      <c r="N150" s="32"/>
    </row>
    <row r="151" spans="1:14" s="4" customFormat="1" ht="12.75">
      <c r="A151" s="33" t="s">
        <v>61</v>
      </c>
      <c r="B151" s="7" t="s">
        <v>58</v>
      </c>
      <c r="C151" s="7" t="s">
        <v>71</v>
      </c>
      <c r="D151" s="7" t="s">
        <v>56</v>
      </c>
      <c r="E151" s="47">
        <f>E160+E154+E153+E152</f>
        <v>11283.900000000001</v>
      </c>
      <c r="F151" s="47">
        <f>F160+F154+F153+F152</f>
        <v>1235.3000000000002</v>
      </c>
      <c r="G151" s="82">
        <f>F151/F321*100</f>
        <v>14.39928195922554</v>
      </c>
      <c r="H151" s="80">
        <f>F151/E151*100</f>
        <v>10.947456110032878</v>
      </c>
      <c r="I151" s="36"/>
      <c r="J151" s="47">
        <f>J160+J154+J153+J152</f>
        <v>6564.6</v>
      </c>
      <c r="K151" s="47">
        <f>K160+K154+K153+K152</f>
        <v>1681</v>
      </c>
      <c r="L151" s="82">
        <f>K151/K321*100</f>
        <v>17.848421142044128</v>
      </c>
      <c r="M151" s="82">
        <f>K151/J151*100</f>
        <v>25.60704384120891</v>
      </c>
      <c r="N151" s="80">
        <f>F151/K151*100</f>
        <v>73.48602022605593</v>
      </c>
    </row>
    <row r="152" spans="1:14" s="4" customFormat="1" ht="12.75">
      <c r="A152" s="25" t="s">
        <v>360</v>
      </c>
      <c r="B152" s="31" t="s">
        <v>361</v>
      </c>
      <c r="C152" s="31" t="s">
        <v>71</v>
      </c>
      <c r="D152" s="31" t="s">
        <v>56</v>
      </c>
      <c r="E152" s="32">
        <v>50.2</v>
      </c>
      <c r="F152" s="32">
        <v>8.4</v>
      </c>
      <c r="G152" s="82"/>
      <c r="H152" s="80"/>
      <c r="I152" s="36"/>
      <c r="J152" s="32">
        <v>528</v>
      </c>
      <c r="K152" s="32">
        <v>487.9</v>
      </c>
      <c r="L152" s="82"/>
      <c r="M152" s="80"/>
      <c r="N152" s="84"/>
    </row>
    <row r="153" spans="1:14" s="4" customFormat="1" ht="12.75">
      <c r="A153" s="25" t="s">
        <v>363</v>
      </c>
      <c r="B153" s="31" t="s">
        <v>364</v>
      </c>
      <c r="C153" s="31" t="s">
        <v>71</v>
      </c>
      <c r="D153" s="31" t="s">
        <v>56</v>
      </c>
      <c r="E153" s="32">
        <v>0</v>
      </c>
      <c r="F153" s="32">
        <v>0</v>
      </c>
      <c r="G153" s="82"/>
      <c r="H153" s="80"/>
      <c r="I153" s="36"/>
      <c r="J153" s="32">
        <v>0</v>
      </c>
      <c r="K153" s="32">
        <v>0</v>
      </c>
      <c r="L153" s="82"/>
      <c r="M153" s="80"/>
      <c r="N153" s="84"/>
    </row>
    <row r="154" spans="1:14" s="4" customFormat="1" ht="12.75">
      <c r="A154" s="25" t="s">
        <v>11</v>
      </c>
      <c r="B154" s="31" t="s">
        <v>12</v>
      </c>
      <c r="C154" s="31" t="s">
        <v>71</v>
      </c>
      <c r="D154" s="31" t="s">
        <v>56</v>
      </c>
      <c r="E154" s="32">
        <v>11233.7</v>
      </c>
      <c r="F154" s="32">
        <v>1226.9</v>
      </c>
      <c r="G154" s="32"/>
      <c r="H154" s="13"/>
      <c r="I154" s="14"/>
      <c r="J154" s="32">
        <v>6036.6</v>
      </c>
      <c r="K154" s="32">
        <v>1193.1</v>
      </c>
      <c r="L154" s="32"/>
      <c r="M154" s="13"/>
      <c r="N154" s="47"/>
    </row>
    <row r="155" spans="1:14" s="4" customFormat="1" ht="12.75" hidden="1">
      <c r="A155" s="17" t="s">
        <v>11</v>
      </c>
      <c r="B155" s="31" t="s">
        <v>12</v>
      </c>
      <c r="C155" s="31" t="s">
        <v>13</v>
      </c>
      <c r="D155" s="31" t="s">
        <v>56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>
        <f>J158+J156</f>
        <v>12206.9</v>
      </c>
      <c r="K155" s="47"/>
      <c r="L155" s="32">
        <f>L158+L156</f>
        <v>99.9</v>
      </c>
      <c r="M155" s="72"/>
      <c r="N155" s="47"/>
    </row>
    <row r="156" spans="1:14" s="4" customFormat="1" ht="12.75" hidden="1">
      <c r="A156" s="17" t="s">
        <v>45</v>
      </c>
      <c r="B156" s="31" t="s">
        <v>12</v>
      </c>
      <c r="C156" s="31" t="s">
        <v>46</v>
      </c>
      <c r="D156" s="31" t="s">
        <v>56</v>
      </c>
      <c r="E156" s="32">
        <f>E157</f>
        <v>12107</v>
      </c>
      <c r="F156" s="47"/>
      <c r="G156" s="32">
        <f>G157</f>
        <v>0</v>
      </c>
      <c r="H156" s="72"/>
      <c r="I156" s="14"/>
      <c r="J156" s="32">
        <f>J157</f>
        <v>12107</v>
      </c>
      <c r="K156" s="47"/>
      <c r="L156" s="32">
        <f>L157</f>
        <v>0</v>
      </c>
      <c r="M156" s="72"/>
      <c r="N156" s="47"/>
    </row>
    <row r="157" spans="1:14" s="4" customFormat="1" ht="25.5" hidden="1">
      <c r="A157" s="17" t="s">
        <v>136</v>
      </c>
      <c r="B157" s="31" t="s">
        <v>12</v>
      </c>
      <c r="C157" s="31" t="s">
        <v>46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32">
        <v>12107</v>
      </c>
      <c r="K157" s="47"/>
      <c r="L157" s="32">
        <v>0</v>
      </c>
      <c r="M157" s="72"/>
      <c r="N157" s="47"/>
    </row>
    <row r="158" spans="1:14" s="4" customFormat="1" ht="25.5" hidden="1">
      <c r="A158" s="17" t="s">
        <v>14</v>
      </c>
      <c r="B158" s="31" t="s">
        <v>12</v>
      </c>
      <c r="C158" s="31" t="s">
        <v>15</v>
      </c>
      <c r="D158" s="31" t="s">
        <v>56</v>
      </c>
      <c r="E158" s="32">
        <f>E159</f>
        <v>99.9</v>
      </c>
      <c r="F158" s="47"/>
      <c r="G158" s="32">
        <f>G159</f>
        <v>99.9</v>
      </c>
      <c r="H158" s="72"/>
      <c r="I158" s="14"/>
      <c r="J158" s="32">
        <f>J159</f>
        <v>99.9</v>
      </c>
      <c r="K158" s="47"/>
      <c r="L158" s="32">
        <f>L159</f>
        <v>99.9</v>
      </c>
      <c r="M158" s="72"/>
      <c r="N158" s="47"/>
    </row>
    <row r="159" spans="1:14" s="4" customFormat="1" ht="25.5" hidden="1">
      <c r="A159" s="16" t="s">
        <v>136</v>
      </c>
      <c r="B159" s="31" t="s">
        <v>12</v>
      </c>
      <c r="C159" s="31" t="s">
        <v>15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32">
        <v>99.9</v>
      </c>
      <c r="K159" s="47"/>
      <c r="L159" s="32">
        <v>99.9</v>
      </c>
      <c r="M159" s="72"/>
      <c r="N159" s="47"/>
    </row>
    <row r="160" spans="1:14" s="4" customFormat="1" ht="25.5">
      <c r="A160" s="25" t="s">
        <v>90</v>
      </c>
      <c r="B160" s="31" t="s">
        <v>168</v>
      </c>
      <c r="C160" s="31" t="s">
        <v>71</v>
      </c>
      <c r="D160" s="31" t="s">
        <v>56</v>
      </c>
      <c r="E160" s="32">
        <v>0</v>
      </c>
      <c r="F160" s="32">
        <v>0</v>
      </c>
      <c r="G160" s="32"/>
      <c r="H160" s="85"/>
      <c r="I160" s="14"/>
      <c r="J160" s="32">
        <v>0</v>
      </c>
      <c r="K160" s="32">
        <v>0</v>
      </c>
      <c r="L160" s="32"/>
      <c r="M160" s="85"/>
      <c r="N160" s="32"/>
    </row>
    <row r="161" spans="1:14" s="4" customFormat="1" ht="51" hidden="1">
      <c r="A161" s="25" t="s">
        <v>134</v>
      </c>
      <c r="B161" s="31" t="s">
        <v>168</v>
      </c>
      <c r="C161" s="31" t="s">
        <v>135</v>
      </c>
      <c r="D161" s="31" t="s">
        <v>56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32"/>
      <c r="K161" s="32"/>
      <c r="L161" s="32"/>
      <c r="M161" s="32">
        <f>M162</f>
        <v>3588.8999999999996</v>
      </c>
      <c r="N161" s="32"/>
    </row>
    <row r="162" spans="1:14" s="4" customFormat="1" ht="12.75" hidden="1">
      <c r="A162" s="17" t="s">
        <v>87</v>
      </c>
      <c r="B162" s="31" t="s">
        <v>168</v>
      </c>
      <c r="C162" s="31" t="s">
        <v>138</v>
      </c>
      <c r="D162" s="31" t="s">
        <v>56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32"/>
      <c r="K162" s="32"/>
      <c r="L162" s="32"/>
      <c r="M162" s="32">
        <f>M163+M165+M167+M169+M171</f>
        <v>3588.8999999999996</v>
      </c>
      <c r="N162" s="32"/>
    </row>
    <row r="163" spans="1:14" s="4" customFormat="1" ht="25.5" hidden="1">
      <c r="A163" s="22" t="s">
        <v>329</v>
      </c>
      <c r="B163" s="31" t="s">
        <v>168</v>
      </c>
      <c r="C163" s="31" t="s">
        <v>233</v>
      </c>
      <c r="D163" s="31" t="s">
        <v>56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32"/>
      <c r="K163" s="32"/>
      <c r="L163" s="32"/>
      <c r="M163" s="32">
        <f>M164</f>
        <v>20.3</v>
      </c>
      <c r="N163" s="32"/>
    </row>
    <row r="164" spans="1:14" s="4" customFormat="1" ht="25.5" hidden="1">
      <c r="A164" s="17" t="s">
        <v>136</v>
      </c>
      <c r="B164" s="31" t="s">
        <v>168</v>
      </c>
      <c r="C164" s="31" t="s">
        <v>233</v>
      </c>
      <c r="D164" s="31" t="s">
        <v>137</v>
      </c>
      <c r="E164" s="32">
        <v>45</v>
      </c>
      <c r="F164" s="32">
        <v>45</v>
      </c>
      <c r="G164" s="32">
        <v>20.3</v>
      </c>
      <c r="H164" s="72"/>
      <c r="I164" s="14"/>
      <c r="J164" s="32"/>
      <c r="K164" s="32"/>
      <c r="L164" s="32"/>
      <c r="M164" s="32">
        <v>20.3</v>
      </c>
      <c r="N164" s="32"/>
    </row>
    <row r="165" spans="1:14" s="4" customFormat="1" ht="25.5" hidden="1">
      <c r="A165" s="22" t="s">
        <v>326</v>
      </c>
      <c r="B165" s="31" t="s">
        <v>168</v>
      </c>
      <c r="C165" s="31" t="s">
        <v>234</v>
      </c>
      <c r="D165" s="31" t="s">
        <v>56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32"/>
      <c r="K165" s="32"/>
      <c r="L165" s="32"/>
      <c r="M165" s="32">
        <f>M166</f>
        <v>13.8</v>
      </c>
      <c r="N165" s="32"/>
    </row>
    <row r="166" spans="1:14" s="4" customFormat="1" ht="25.5" hidden="1">
      <c r="A166" s="17" t="s">
        <v>136</v>
      </c>
      <c r="B166" s="31" t="s">
        <v>168</v>
      </c>
      <c r="C166" s="31" t="s">
        <v>234</v>
      </c>
      <c r="D166" s="31" t="s">
        <v>137</v>
      </c>
      <c r="E166" s="32">
        <v>18</v>
      </c>
      <c r="F166" s="32">
        <v>18</v>
      </c>
      <c r="G166" s="32">
        <v>13.8</v>
      </c>
      <c r="H166" s="72"/>
      <c r="I166" s="14"/>
      <c r="J166" s="32"/>
      <c r="K166" s="32"/>
      <c r="L166" s="32"/>
      <c r="M166" s="32">
        <v>13.8</v>
      </c>
      <c r="N166" s="32"/>
    </row>
    <row r="167" spans="1:14" s="4" customFormat="1" ht="38.25" hidden="1">
      <c r="A167" s="22" t="s">
        <v>327</v>
      </c>
      <c r="B167" s="31" t="s">
        <v>168</v>
      </c>
      <c r="C167" s="31" t="s">
        <v>235</v>
      </c>
      <c r="D167" s="31" t="s">
        <v>56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32"/>
      <c r="K167" s="32"/>
      <c r="L167" s="32"/>
      <c r="M167" s="32">
        <f>M168</f>
        <v>0.1</v>
      </c>
      <c r="N167" s="32"/>
    </row>
    <row r="168" spans="1:14" s="4" customFormat="1" ht="25.5" hidden="1">
      <c r="A168" s="17" t="s">
        <v>136</v>
      </c>
      <c r="B168" s="31" t="s">
        <v>168</v>
      </c>
      <c r="C168" s="31" t="s">
        <v>235</v>
      </c>
      <c r="D168" s="31" t="s">
        <v>137</v>
      </c>
      <c r="E168" s="32">
        <v>0.3</v>
      </c>
      <c r="F168" s="32">
        <v>0.3</v>
      </c>
      <c r="G168" s="32">
        <v>0.1</v>
      </c>
      <c r="H168" s="72"/>
      <c r="I168" s="14"/>
      <c r="J168" s="32"/>
      <c r="K168" s="32"/>
      <c r="L168" s="32"/>
      <c r="M168" s="32">
        <v>0.1</v>
      </c>
      <c r="N168" s="32"/>
    </row>
    <row r="169" spans="1:14" s="4" customFormat="1" ht="38.25" hidden="1">
      <c r="A169" s="22" t="s">
        <v>328</v>
      </c>
      <c r="B169" s="31" t="s">
        <v>168</v>
      </c>
      <c r="C169" s="31" t="s">
        <v>232</v>
      </c>
      <c r="D169" s="31" t="s">
        <v>56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32"/>
      <c r="K169" s="32"/>
      <c r="L169" s="32"/>
      <c r="M169" s="32">
        <f>M170</f>
        <v>5.5</v>
      </c>
      <c r="N169" s="32"/>
    </row>
    <row r="170" spans="1:14" s="4" customFormat="1" ht="25.5" hidden="1">
      <c r="A170" s="17" t="s">
        <v>136</v>
      </c>
      <c r="B170" s="31" t="s">
        <v>168</v>
      </c>
      <c r="C170" s="31" t="s">
        <v>232</v>
      </c>
      <c r="D170" s="31" t="s">
        <v>137</v>
      </c>
      <c r="E170" s="32">
        <v>20</v>
      </c>
      <c r="F170" s="32">
        <v>20</v>
      </c>
      <c r="G170" s="32">
        <v>5.5</v>
      </c>
      <c r="H170" s="72"/>
      <c r="I170" s="14"/>
      <c r="J170" s="32"/>
      <c r="K170" s="32"/>
      <c r="L170" s="32"/>
      <c r="M170" s="32">
        <v>5.5</v>
      </c>
      <c r="N170" s="32"/>
    </row>
    <row r="171" spans="1:14" s="4" customFormat="1" ht="25.5" hidden="1">
      <c r="A171" s="22" t="s">
        <v>323</v>
      </c>
      <c r="B171" s="31" t="s">
        <v>168</v>
      </c>
      <c r="C171" s="31" t="s">
        <v>236</v>
      </c>
      <c r="D171" s="31" t="s">
        <v>56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32"/>
      <c r="K171" s="32"/>
      <c r="L171" s="32"/>
      <c r="M171" s="32">
        <f>M172</f>
        <v>3549.2</v>
      </c>
      <c r="N171" s="32"/>
    </row>
    <row r="172" spans="1:14" s="4" customFormat="1" ht="25.5" hidden="1">
      <c r="A172" s="17" t="s">
        <v>136</v>
      </c>
      <c r="B172" s="31" t="s">
        <v>168</v>
      </c>
      <c r="C172" s="31" t="s">
        <v>236</v>
      </c>
      <c r="D172" s="31" t="s">
        <v>137</v>
      </c>
      <c r="E172" s="32">
        <v>5214.7</v>
      </c>
      <c r="F172" s="32">
        <v>5214.7</v>
      </c>
      <c r="G172" s="32">
        <v>3549.2</v>
      </c>
      <c r="H172" s="72"/>
      <c r="I172" s="14"/>
      <c r="J172" s="32"/>
      <c r="K172" s="32"/>
      <c r="L172" s="32"/>
      <c r="M172" s="32">
        <v>3549.2</v>
      </c>
      <c r="N172" s="32"/>
    </row>
    <row r="173" spans="1:14" s="4" customFormat="1" ht="12.75" hidden="1">
      <c r="A173" s="49" t="s">
        <v>206</v>
      </c>
      <c r="B173" s="12" t="s">
        <v>173</v>
      </c>
      <c r="C173" s="12" t="s">
        <v>207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69"/>
      <c r="I173" s="14"/>
      <c r="J173" s="13"/>
      <c r="K173" s="13"/>
      <c r="L173" s="13"/>
      <c r="M173" s="13"/>
      <c r="N173" s="13"/>
    </row>
    <row r="174" spans="1:14" s="4" customFormat="1" ht="51" hidden="1">
      <c r="A174" s="49" t="s">
        <v>298</v>
      </c>
      <c r="B174" s="12" t="s">
        <v>173</v>
      </c>
      <c r="C174" s="12" t="s">
        <v>299</v>
      </c>
      <c r="D174" s="12" t="s">
        <v>56</v>
      </c>
      <c r="E174" s="13">
        <f>E175</f>
        <v>5307</v>
      </c>
      <c r="F174" s="13"/>
      <c r="G174" s="13">
        <f>G175</f>
        <v>1292.1</v>
      </c>
      <c r="H174" s="69"/>
      <c r="I174" s="14"/>
      <c r="J174" s="13"/>
      <c r="K174" s="13"/>
      <c r="L174" s="13"/>
      <c r="M174" s="13"/>
      <c r="N174" s="13"/>
    </row>
    <row r="175" spans="1:14" s="4" customFormat="1" ht="12.75" hidden="1">
      <c r="A175" s="49" t="s">
        <v>91</v>
      </c>
      <c r="B175" s="12" t="s">
        <v>173</v>
      </c>
      <c r="C175" s="12" t="s">
        <v>299</v>
      </c>
      <c r="D175" s="12" t="s">
        <v>62</v>
      </c>
      <c r="E175" s="13">
        <v>5307</v>
      </c>
      <c r="F175" s="13"/>
      <c r="G175" s="13">
        <v>1292.1</v>
      </c>
      <c r="H175" s="69"/>
      <c r="I175" s="14"/>
      <c r="J175" s="13"/>
      <c r="K175" s="13"/>
      <c r="L175" s="13"/>
      <c r="M175" s="13"/>
      <c r="N175" s="13"/>
    </row>
    <row r="176" spans="1:14" s="4" customFormat="1" ht="12.75">
      <c r="A176" s="33" t="s">
        <v>63</v>
      </c>
      <c r="B176" s="34" t="s">
        <v>59</v>
      </c>
      <c r="C176" s="34" t="s">
        <v>71</v>
      </c>
      <c r="D176" s="34" t="s">
        <v>56</v>
      </c>
      <c r="E176" s="35">
        <f>E177</f>
        <v>220</v>
      </c>
      <c r="F176" s="35">
        <f>F177</f>
        <v>0</v>
      </c>
      <c r="G176" s="81">
        <f>F176/F321*100</f>
        <v>0</v>
      </c>
      <c r="H176" s="80">
        <f>F176/E176*100</f>
        <v>0</v>
      </c>
      <c r="I176" s="36"/>
      <c r="J176" s="35">
        <f>J177</f>
        <v>605</v>
      </c>
      <c r="K176" s="35">
        <f>K177</f>
        <v>44.8</v>
      </c>
      <c r="L176" s="81">
        <f>K176/K321*100</f>
        <v>0.4756747573846382</v>
      </c>
      <c r="M176" s="81">
        <f>K176/J176*100</f>
        <v>7.40495867768595</v>
      </c>
      <c r="N176" s="80"/>
    </row>
    <row r="177" spans="1:14" s="4" customFormat="1" ht="12.75">
      <c r="A177" s="29" t="s">
        <v>92</v>
      </c>
      <c r="B177" s="12" t="s">
        <v>60</v>
      </c>
      <c r="C177" s="12" t="s">
        <v>71</v>
      </c>
      <c r="D177" s="12" t="s">
        <v>56</v>
      </c>
      <c r="E177" s="13">
        <v>220</v>
      </c>
      <c r="F177" s="13">
        <v>0</v>
      </c>
      <c r="G177" s="13"/>
      <c r="H177" s="85">
        <f aca="true" t="shared" si="7" ref="H177:H199">F177/E177*100</f>
        <v>0</v>
      </c>
      <c r="I177" s="14"/>
      <c r="J177" s="13">
        <v>605</v>
      </c>
      <c r="K177" s="13">
        <v>44.8</v>
      </c>
      <c r="L177" s="13"/>
      <c r="M177" s="85">
        <f>K177/J177*100</f>
        <v>7.40495867768595</v>
      </c>
      <c r="N177" s="13"/>
    </row>
    <row r="178" spans="1:14" s="4" customFormat="1" ht="25.5" hidden="1">
      <c r="A178" s="17" t="s">
        <v>93</v>
      </c>
      <c r="B178" s="12" t="s">
        <v>60</v>
      </c>
      <c r="C178" s="12" t="s">
        <v>94</v>
      </c>
      <c r="D178" s="12" t="s">
        <v>56</v>
      </c>
      <c r="E178" s="13">
        <f>E179+E181</f>
        <v>7117.5</v>
      </c>
      <c r="F178" s="13"/>
      <c r="G178" s="13">
        <f>G179+G181</f>
        <v>3719.2000000000003</v>
      </c>
      <c r="H178" s="85">
        <f t="shared" si="7"/>
        <v>0</v>
      </c>
      <c r="I178" s="14"/>
      <c r="J178" s="13"/>
      <c r="K178" s="13"/>
      <c r="L178" s="13"/>
      <c r="M178" s="86" t="e">
        <f aca="true" t="shared" si="8" ref="M177:M199">K178/J178*100</f>
        <v>#DIV/0!</v>
      </c>
      <c r="N178" s="13"/>
    </row>
    <row r="179" spans="1:14" s="4" customFormat="1" ht="12.75" hidden="1">
      <c r="A179" s="17" t="s">
        <v>131</v>
      </c>
      <c r="B179" s="12" t="s">
        <v>60</v>
      </c>
      <c r="C179" s="12" t="s">
        <v>187</v>
      </c>
      <c r="D179" s="12" t="s">
        <v>56</v>
      </c>
      <c r="E179" s="13">
        <f>E180</f>
        <v>1934</v>
      </c>
      <c r="F179" s="13"/>
      <c r="G179" s="13">
        <f>G180</f>
        <v>125.5</v>
      </c>
      <c r="H179" s="85">
        <f t="shared" si="7"/>
        <v>0</v>
      </c>
      <c r="I179" s="14"/>
      <c r="J179" s="13"/>
      <c r="K179" s="13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163</v>
      </c>
      <c r="B180" s="12" t="s">
        <v>60</v>
      </c>
      <c r="C180" s="12" t="s">
        <v>187</v>
      </c>
      <c r="D180" s="12" t="s">
        <v>162</v>
      </c>
      <c r="E180" s="13">
        <f>1727+7+200</f>
        <v>1934</v>
      </c>
      <c r="F180" s="13"/>
      <c r="G180" s="13">
        <v>125.5</v>
      </c>
      <c r="H180" s="85">
        <f t="shared" si="7"/>
        <v>0</v>
      </c>
      <c r="I180" s="14"/>
      <c r="J180" s="13"/>
      <c r="K180" s="13"/>
      <c r="L180" s="13"/>
      <c r="M180" s="86" t="e">
        <f t="shared" si="8"/>
        <v>#DIV/0!</v>
      </c>
      <c r="N180" s="13"/>
    </row>
    <row r="181" spans="1:14" s="4" customFormat="1" ht="25.5" hidden="1">
      <c r="A181" s="17" t="s">
        <v>89</v>
      </c>
      <c r="B181" s="12" t="s">
        <v>60</v>
      </c>
      <c r="C181" s="12" t="s">
        <v>271</v>
      </c>
      <c r="D181" s="12" t="s">
        <v>56</v>
      </c>
      <c r="E181" s="13">
        <f>E182</f>
        <v>5183.5</v>
      </c>
      <c r="F181" s="13"/>
      <c r="G181" s="13">
        <f>G182</f>
        <v>3593.7000000000003</v>
      </c>
      <c r="H181" s="85">
        <f t="shared" si="7"/>
        <v>0</v>
      </c>
      <c r="I181" s="14"/>
      <c r="J181" s="13"/>
      <c r="K181" s="13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163</v>
      </c>
      <c r="B182" s="12" t="s">
        <v>60</v>
      </c>
      <c r="C182" s="12" t="s">
        <v>271</v>
      </c>
      <c r="D182" s="12" t="s">
        <v>162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7"/>
        <v>0</v>
      </c>
      <c r="I182" s="14"/>
      <c r="J182" s="13"/>
      <c r="K182" s="13"/>
      <c r="L182" s="13"/>
      <c r="M182" s="86" t="e">
        <f t="shared" si="8"/>
        <v>#DIV/0!</v>
      </c>
      <c r="N182" s="13"/>
    </row>
    <row r="183" spans="1:14" s="4" customFormat="1" ht="25.5" hidden="1">
      <c r="A183" s="56" t="s">
        <v>330</v>
      </c>
      <c r="B183" s="12" t="s">
        <v>60</v>
      </c>
      <c r="C183" s="12" t="s">
        <v>272</v>
      </c>
      <c r="D183" s="12" t="s">
        <v>56</v>
      </c>
      <c r="E183" s="13">
        <f>E184</f>
        <v>55</v>
      </c>
      <c r="F183" s="13"/>
      <c r="G183" s="13">
        <f>G184</f>
        <v>25.4</v>
      </c>
      <c r="H183" s="85">
        <f t="shared" si="7"/>
        <v>0</v>
      </c>
      <c r="I183" s="14"/>
      <c r="J183" s="13"/>
      <c r="K183" s="13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163</v>
      </c>
      <c r="B184" s="12" t="s">
        <v>60</v>
      </c>
      <c r="C184" s="12" t="s">
        <v>272</v>
      </c>
      <c r="D184" s="12" t="s">
        <v>162</v>
      </c>
      <c r="E184" s="13">
        <v>55</v>
      </c>
      <c r="F184" s="13"/>
      <c r="G184" s="13">
        <v>25.4</v>
      </c>
      <c r="H184" s="85">
        <f t="shared" si="7"/>
        <v>0</v>
      </c>
      <c r="I184" s="14"/>
      <c r="J184" s="13"/>
      <c r="K184" s="13"/>
      <c r="L184" s="13"/>
      <c r="M184" s="86" t="e">
        <f t="shared" si="8"/>
        <v>#DIV/0!</v>
      </c>
      <c r="N184" s="13"/>
    </row>
    <row r="185" spans="1:14" s="4" customFormat="1" ht="25.5" hidden="1">
      <c r="A185" s="56" t="s">
        <v>331</v>
      </c>
      <c r="B185" s="12" t="s">
        <v>60</v>
      </c>
      <c r="C185" s="12" t="s">
        <v>273</v>
      </c>
      <c r="D185" s="12" t="s">
        <v>56</v>
      </c>
      <c r="E185" s="13">
        <f>E186</f>
        <v>35</v>
      </c>
      <c r="F185" s="13"/>
      <c r="G185" s="13">
        <f>G186</f>
        <v>19.4</v>
      </c>
      <c r="H185" s="85">
        <f t="shared" si="7"/>
        <v>0</v>
      </c>
      <c r="I185" s="14"/>
      <c r="J185" s="13"/>
      <c r="K185" s="13"/>
      <c r="L185" s="13"/>
      <c r="M185" s="86" t="e">
        <f t="shared" si="8"/>
        <v>#DIV/0!</v>
      </c>
      <c r="N185" s="13"/>
    </row>
    <row r="186" spans="1:14" s="4" customFormat="1" ht="12.75" hidden="1">
      <c r="A186" s="22" t="s">
        <v>163</v>
      </c>
      <c r="B186" s="12" t="s">
        <v>60</v>
      </c>
      <c r="C186" s="12" t="s">
        <v>273</v>
      </c>
      <c r="D186" s="12" t="s">
        <v>162</v>
      </c>
      <c r="E186" s="13">
        <v>35</v>
      </c>
      <c r="F186" s="13"/>
      <c r="G186" s="13">
        <v>19.4</v>
      </c>
      <c r="H186" s="85">
        <f t="shared" si="7"/>
        <v>0</v>
      </c>
      <c r="I186" s="14"/>
      <c r="J186" s="13"/>
      <c r="K186" s="13"/>
      <c r="L186" s="13"/>
      <c r="M186" s="86" t="e">
        <f t="shared" si="8"/>
        <v>#DIV/0!</v>
      </c>
      <c r="N186" s="13"/>
    </row>
    <row r="187" spans="1:14" s="4" customFormat="1" ht="25.5" hidden="1">
      <c r="A187" s="56" t="s">
        <v>332</v>
      </c>
      <c r="B187" s="12" t="s">
        <v>60</v>
      </c>
      <c r="C187" s="12" t="s">
        <v>274</v>
      </c>
      <c r="D187" s="12" t="s">
        <v>56</v>
      </c>
      <c r="E187" s="13">
        <f>E188</f>
        <v>1</v>
      </c>
      <c r="F187" s="13"/>
      <c r="G187" s="13">
        <f>G188</f>
        <v>0</v>
      </c>
      <c r="H187" s="85">
        <f t="shared" si="7"/>
        <v>0</v>
      </c>
      <c r="I187" s="14"/>
      <c r="J187" s="13"/>
      <c r="K187" s="13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163</v>
      </c>
      <c r="B188" s="12" t="s">
        <v>60</v>
      </c>
      <c r="C188" s="12" t="s">
        <v>274</v>
      </c>
      <c r="D188" s="12" t="s">
        <v>162</v>
      </c>
      <c r="E188" s="13">
        <v>1</v>
      </c>
      <c r="F188" s="13"/>
      <c r="G188" s="13">
        <v>0</v>
      </c>
      <c r="H188" s="85">
        <f t="shared" si="7"/>
        <v>0</v>
      </c>
      <c r="I188" s="14"/>
      <c r="J188" s="13"/>
      <c r="K188" s="13"/>
      <c r="L188" s="13"/>
      <c r="M188" s="86" t="e">
        <f t="shared" si="8"/>
        <v>#DIV/0!</v>
      </c>
      <c r="N188" s="13"/>
    </row>
    <row r="189" spans="1:14" s="4" customFormat="1" ht="25.5" hidden="1">
      <c r="A189" s="26" t="s">
        <v>239</v>
      </c>
      <c r="B189" s="12" t="s">
        <v>60</v>
      </c>
      <c r="C189" s="12" t="s">
        <v>275</v>
      </c>
      <c r="D189" s="12" t="s">
        <v>56</v>
      </c>
      <c r="E189" s="13">
        <f>E190</f>
        <v>5092.5</v>
      </c>
      <c r="F189" s="13"/>
      <c r="G189" s="13">
        <f>G190</f>
        <v>3548.9</v>
      </c>
      <c r="H189" s="85">
        <f t="shared" si="7"/>
        <v>0</v>
      </c>
      <c r="I189" s="14"/>
      <c r="J189" s="13"/>
      <c r="K189" s="13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163</v>
      </c>
      <c r="B190" s="12" t="s">
        <v>60</v>
      </c>
      <c r="C190" s="12" t="s">
        <v>275</v>
      </c>
      <c r="D190" s="12" t="s">
        <v>162</v>
      </c>
      <c r="E190" s="13">
        <v>5092.5</v>
      </c>
      <c r="F190" s="13"/>
      <c r="G190" s="13">
        <v>3548.9</v>
      </c>
      <c r="H190" s="85">
        <f t="shared" si="7"/>
        <v>0</v>
      </c>
      <c r="I190" s="14"/>
      <c r="J190" s="13"/>
      <c r="K190" s="13"/>
      <c r="L190" s="13"/>
      <c r="M190" s="86" t="e">
        <f t="shared" si="8"/>
        <v>#DIV/0!</v>
      </c>
      <c r="N190" s="13"/>
    </row>
    <row r="191" spans="1:14" s="4" customFormat="1" ht="25.5" hidden="1">
      <c r="A191" s="17" t="s">
        <v>19</v>
      </c>
      <c r="B191" s="12" t="s">
        <v>60</v>
      </c>
      <c r="C191" s="12" t="s">
        <v>20</v>
      </c>
      <c r="D191" s="12" t="s">
        <v>56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13"/>
      <c r="K191" s="13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21</v>
      </c>
      <c r="B192" s="12" t="s">
        <v>60</v>
      </c>
      <c r="C192" s="12" t="s">
        <v>22</v>
      </c>
      <c r="D192" s="12" t="s">
        <v>56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13"/>
      <c r="K192" s="13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163</v>
      </c>
      <c r="B193" s="12" t="s">
        <v>60</v>
      </c>
      <c r="C193" s="12" t="s">
        <v>22</v>
      </c>
      <c r="D193" s="12" t="s">
        <v>162</v>
      </c>
      <c r="E193" s="13">
        <v>8746</v>
      </c>
      <c r="F193" s="13"/>
      <c r="G193" s="13">
        <v>4051.9</v>
      </c>
      <c r="H193" s="85">
        <f t="shared" si="7"/>
        <v>0</v>
      </c>
      <c r="I193" s="14"/>
      <c r="J193" s="13"/>
      <c r="K193" s="13"/>
      <c r="L193" s="13"/>
      <c r="M193" s="86" t="e">
        <f t="shared" si="8"/>
        <v>#DIV/0!</v>
      </c>
      <c r="N193" s="13"/>
    </row>
    <row r="194" spans="1:14" s="4" customFormat="1" ht="12.75" hidden="1">
      <c r="A194" s="49" t="s">
        <v>206</v>
      </c>
      <c r="B194" s="12" t="s">
        <v>60</v>
      </c>
      <c r="C194" s="12" t="s">
        <v>207</v>
      </c>
      <c r="D194" s="12" t="s">
        <v>56</v>
      </c>
      <c r="E194" s="13">
        <f>E198+E195</f>
        <v>9210</v>
      </c>
      <c r="F194" s="13"/>
      <c r="G194" s="13">
        <f>G198+G195</f>
        <v>4825.9</v>
      </c>
      <c r="H194" s="85">
        <f t="shared" si="7"/>
        <v>0</v>
      </c>
      <c r="I194" s="14"/>
      <c r="J194" s="13"/>
      <c r="K194" s="13"/>
      <c r="L194" s="13"/>
      <c r="M194" s="86" t="e">
        <f t="shared" si="8"/>
        <v>#DIV/0!</v>
      </c>
      <c r="N194" s="13"/>
    </row>
    <row r="195" spans="1:16" s="4" customFormat="1" ht="51" hidden="1">
      <c r="A195" s="22" t="s">
        <v>286</v>
      </c>
      <c r="B195" s="24" t="s">
        <v>60</v>
      </c>
      <c r="C195" s="24" t="s">
        <v>288</v>
      </c>
      <c r="D195" s="24" t="s">
        <v>56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30"/>
      <c r="K195" s="30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289</v>
      </c>
      <c r="B196" s="24" t="s">
        <v>60</v>
      </c>
      <c r="C196" s="24" t="s">
        <v>290</v>
      </c>
      <c r="D196" s="24" t="s">
        <v>56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30"/>
      <c r="K196" s="30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163</v>
      </c>
      <c r="B197" s="24" t="s">
        <v>60</v>
      </c>
      <c r="C197" s="24" t="s">
        <v>290</v>
      </c>
      <c r="D197" s="24" t="s">
        <v>162</v>
      </c>
      <c r="E197" s="30">
        <v>7830</v>
      </c>
      <c r="F197" s="30"/>
      <c r="G197" s="30">
        <v>3454.1</v>
      </c>
      <c r="H197" s="85">
        <f t="shared" si="7"/>
        <v>0</v>
      </c>
      <c r="I197" s="52"/>
      <c r="J197" s="30"/>
      <c r="K197" s="30"/>
      <c r="L197" s="30"/>
      <c r="M197" s="86" t="e">
        <f t="shared" si="8"/>
        <v>#DIV/0!</v>
      </c>
      <c r="N197" s="30"/>
      <c r="O197" s="53"/>
      <c r="P197" s="53"/>
    </row>
    <row r="198" spans="1:16" s="54" customFormat="1" ht="63.75" hidden="1">
      <c r="A198" s="57" t="s">
        <v>284</v>
      </c>
      <c r="B198" s="24" t="s">
        <v>60</v>
      </c>
      <c r="C198" s="24" t="s">
        <v>285</v>
      </c>
      <c r="D198" s="24" t="s">
        <v>56</v>
      </c>
      <c r="E198" s="30">
        <f>E199</f>
        <v>1380</v>
      </c>
      <c r="F198" s="30"/>
      <c r="G198" s="30">
        <f>G199</f>
        <v>1371.8</v>
      </c>
      <c r="H198" s="85">
        <f t="shared" si="7"/>
        <v>0</v>
      </c>
      <c r="I198" s="52"/>
      <c r="J198" s="30"/>
      <c r="K198" s="30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163</v>
      </c>
      <c r="B199" s="24" t="s">
        <v>60</v>
      </c>
      <c r="C199" s="24" t="s">
        <v>285</v>
      </c>
      <c r="D199" s="24" t="s">
        <v>162</v>
      </c>
      <c r="E199" s="30">
        <v>1380</v>
      </c>
      <c r="F199" s="30"/>
      <c r="G199" s="30">
        <v>1371.8</v>
      </c>
      <c r="H199" s="85">
        <f t="shared" si="7"/>
        <v>0</v>
      </c>
      <c r="I199" s="52"/>
      <c r="J199" s="30"/>
      <c r="K199" s="30"/>
      <c r="L199" s="30"/>
      <c r="M199" s="86" t="e">
        <f t="shared" si="8"/>
        <v>#DIV/0!</v>
      </c>
      <c r="N199" s="30"/>
      <c r="O199" s="53"/>
      <c r="P199" s="53"/>
    </row>
    <row r="200" spans="1:14" s="4" customFormat="1" ht="12.75" hidden="1">
      <c r="A200" s="55" t="s">
        <v>188</v>
      </c>
      <c r="B200" s="12" t="s">
        <v>95</v>
      </c>
      <c r="C200" s="12" t="s">
        <v>189</v>
      </c>
      <c r="D200" s="12" t="s">
        <v>56</v>
      </c>
      <c r="E200" s="13">
        <f aca="true" t="shared" si="9" ref="E200:G201">E201</f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13"/>
      <c r="K200" s="13"/>
      <c r="L200" s="13"/>
      <c r="M200" s="13">
        <f>M201</f>
        <v>7060</v>
      </c>
      <c r="N200" s="13"/>
    </row>
    <row r="201" spans="1:14" s="4" customFormat="1" ht="76.5" hidden="1">
      <c r="A201" s="58" t="s">
        <v>197</v>
      </c>
      <c r="B201" s="12" t="s">
        <v>95</v>
      </c>
      <c r="C201" s="12" t="s">
        <v>190</v>
      </c>
      <c r="D201" s="12" t="s">
        <v>56</v>
      </c>
      <c r="E201" s="13">
        <f t="shared" si="9"/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13"/>
      <c r="K201" s="13"/>
      <c r="L201" s="13"/>
      <c r="M201" s="13">
        <f>M202</f>
        <v>7060</v>
      </c>
      <c r="N201" s="13"/>
    </row>
    <row r="202" spans="1:14" s="4" customFormat="1" ht="12.75" hidden="1">
      <c r="A202" s="59" t="s">
        <v>191</v>
      </c>
      <c r="B202" s="12" t="s">
        <v>95</v>
      </c>
      <c r="C202" s="12" t="s">
        <v>190</v>
      </c>
      <c r="D202" s="12" t="s">
        <v>192</v>
      </c>
      <c r="E202" s="13">
        <v>8500.1</v>
      </c>
      <c r="F202" s="13">
        <v>8500.1</v>
      </c>
      <c r="G202" s="13">
        <v>7060</v>
      </c>
      <c r="H202" s="13"/>
      <c r="I202" s="14"/>
      <c r="J202" s="13"/>
      <c r="K202" s="13"/>
      <c r="L202" s="13"/>
      <c r="M202" s="13">
        <v>7060</v>
      </c>
      <c r="N202" s="13"/>
    </row>
    <row r="203" spans="1:14" s="4" customFormat="1" ht="76.5" hidden="1">
      <c r="A203" s="28" t="s">
        <v>96</v>
      </c>
      <c r="B203" s="12" t="s">
        <v>95</v>
      </c>
      <c r="C203" s="12" t="s">
        <v>97</v>
      </c>
      <c r="D203" s="12" t="s">
        <v>56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13"/>
      <c r="K203" s="13"/>
      <c r="L203" s="13"/>
      <c r="M203" s="13">
        <f>M204</f>
        <v>857.3</v>
      </c>
      <c r="N203" s="13"/>
    </row>
    <row r="204" spans="1:14" s="4" customFormat="1" ht="25.5" hidden="1">
      <c r="A204" s="17" t="s">
        <v>89</v>
      </c>
      <c r="B204" s="12" t="s">
        <v>95</v>
      </c>
      <c r="C204" s="12" t="s">
        <v>182</v>
      </c>
      <c r="D204" s="12" t="s">
        <v>56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13"/>
      <c r="K204" s="13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333</v>
      </c>
      <c r="B205" s="31" t="s">
        <v>95</v>
      </c>
      <c r="C205" s="31" t="s">
        <v>245</v>
      </c>
      <c r="D205" s="31" t="s">
        <v>56</v>
      </c>
      <c r="E205" s="32">
        <f>E206</f>
        <v>192.8</v>
      </c>
      <c r="F205" s="32"/>
      <c r="G205" s="32">
        <f>G206</f>
        <v>20.5</v>
      </c>
      <c r="H205" s="32"/>
      <c r="I205" s="14"/>
      <c r="J205" s="32"/>
      <c r="K205" s="32"/>
      <c r="L205" s="32"/>
      <c r="M205" s="32"/>
      <c r="N205" s="32"/>
    </row>
    <row r="206" spans="1:14" s="4" customFormat="1" ht="25.5" hidden="1">
      <c r="A206" s="22" t="s">
        <v>89</v>
      </c>
      <c r="B206" s="31" t="s">
        <v>95</v>
      </c>
      <c r="C206" s="31" t="s">
        <v>245</v>
      </c>
      <c r="D206" s="31" t="s">
        <v>162</v>
      </c>
      <c r="E206" s="32">
        <v>192.8</v>
      </c>
      <c r="F206" s="32"/>
      <c r="G206" s="32">
        <v>20.5</v>
      </c>
      <c r="H206" s="32"/>
      <c r="I206" s="14"/>
      <c r="J206" s="32"/>
      <c r="K206" s="32"/>
      <c r="L206" s="32"/>
      <c r="M206" s="32"/>
      <c r="N206" s="32"/>
    </row>
    <row r="207" spans="1:14" s="4" customFormat="1" ht="76.5" hidden="1">
      <c r="A207" s="22" t="s">
        <v>334</v>
      </c>
      <c r="B207" s="31" t="s">
        <v>95</v>
      </c>
      <c r="C207" s="31" t="s">
        <v>244</v>
      </c>
      <c r="D207" s="31" t="s">
        <v>56</v>
      </c>
      <c r="E207" s="32">
        <f>E208</f>
        <v>108.8</v>
      </c>
      <c r="F207" s="32"/>
      <c r="G207" s="32">
        <f>G208</f>
        <v>0</v>
      </c>
      <c r="H207" s="32"/>
      <c r="I207" s="14"/>
      <c r="J207" s="32"/>
      <c r="K207" s="32"/>
      <c r="L207" s="32"/>
      <c r="M207" s="32"/>
      <c r="N207" s="32"/>
    </row>
    <row r="208" spans="1:14" s="4" customFormat="1" ht="25.5" hidden="1">
      <c r="A208" s="22" t="s">
        <v>89</v>
      </c>
      <c r="B208" s="31" t="s">
        <v>95</v>
      </c>
      <c r="C208" s="31" t="s">
        <v>244</v>
      </c>
      <c r="D208" s="31" t="s">
        <v>162</v>
      </c>
      <c r="E208" s="32">
        <v>108.8</v>
      </c>
      <c r="F208" s="32"/>
      <c r="G208" s="32"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93.75" customHeight="1" hidden="1">
      <c r="A209" s="22" t="s">
        <v>335</v>
      </c>
      <c r="B209" s="31" t="s">
        <v>95</v>
      </c>
      <c r="C209" s="31" t="s">
        <v>243</v>
      </c>
      <c r="D209" s="31" t="s">
        <v>56</v>
      </c>
      <c r="E209" s="32">
        <f>E210</f>
        <v>2.9</v>
      </c>
      <c r="F209" s="32"/>
      <c r="G209" s="32">
        <f>G210</f>
        <v>0</v>
      </c>
      <c r="H209" s="32"/>
      <c r="I209" s="14"/>
      <c r="J209" s="32"/>
      <c r="K209" s="32"/>
      <c r="L209" s="32"/>
      <c r="M209" s="32"/>
      <c r="N209" s="32"/>
    </row>
    <row r="210" spans="1:14" s="4" customFormat="1" ht="12.75" hidden="1">
      <c r="A210" s="22" t="s">
        <v>163</v>
      </c>
      <c r="B210" s="31" t="s">
        <v>95</v>
      </c>
      <c r="C210" s="31" t="s">
        <v>243</v>
      </c>
      <c r="D210" s="31" t="s">
        <v>162</v>
      </c>
      <c r="E210" s="32">
        <v>2.9</v>
      </c>
      <c r="F210" s="32"/>
      <c r="G210" s="32">
        <v>0</v>
      </c>
      <c r="H210" s="32"/>
      <c r="I210" s="14"/>
      <c r="J210" s="32"/>
      <c r="K210" s="32"/>
      <c r="L210" s="32"/>
      <c r="M210" s="32"/>
      <c r="N210" s="32"/>
    </row>
    <row r="211" spans="1:14" s="4" customFormat="1" ht="89.25" hidden="1">
      <c r="A211" s="22" t="s">
        <v>336</v>
      </c>
      <c r="B211" s="31" t="s">
        <v>95</v>
      </c>
      <c r="C211" s="31" t="s">
        <v>242</v>
      </c>
      <c r="D211" s="31" t="s">
        <v>56</v>
      </c>
      <c r="E211" s="32">
        <f>E212</f>
        <v>260</v>
      </c>
      <c r="F211" s="32"/>
      <c r="G211" s="32">
        <f>G212</f>
        <v>47.2</v>
      </c>
      <c r="H211" s="32"/>
      <c r="I211" s="14"/>
      <c r="J211" s="32"/>
      <c r="K211" s="32"/>
      <c r="L211" s="32"/>
      <c r="M211" s="32"/>
      <c r="N211" s="32"/>
    </row>
    <row r="212" spans="1:14" s="4" customFormat="1" ht="12.75" hidden="1">
      <c r="A212" s="17" t="s">
        <v>163</v>
      </c>
      <c r="B212" s="31" t="s">
        <v>95</v>
      </c>
      <c r="C212" s="31" t="s">
        <v>242</v>
      </c>
      <c r="D212" s="31" t="s">
        <v>162</v>
      </c>
      <c r="E212" s="32">
        <v>260</v>
      </c>
      <c r="F212" s="32"/>
      <c r="G212" s="32">
        <v>47.2</v>
      </c>
      <c r="H212" s="32"/>
      <c r="I212" s="14"/>
      <c r="J212" s="32"/>
      <c r="K212" s="32"/>
      <c r="L212" s="32"/>
      <c r="M212" s="32"/>
      <c r="N212" s="32"/>
    </row>
    <row r="213" spans="1:14" s="4" customFormat="1" ht="25.5" hidden="1">
      <c r="A213" s="17" t="s">
        <v>351</v>
      </c>
      <c r="B213" s="31" t="s">
        <v>95</v>
      </c>
      <c r="C213" s="31" t="s">
        <v>241</v>
      </c>
      <c r="D213" s="31" t="s">
        <v>56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32"/>
      <c r="K213" s="32"/>
      <c r="L213" s="32"/>
      <c r="M213" s="32">
        <f>M214</f>
        <v>857.3</v>
      </c>
      <c r="N213" s="32"/>
    </row>
    <row r="214" spans="1:14" s="4" customFormat="1" ht="12.75" hidden="1">
      <c r="A214" s="17" t="s">
        <v>163</v>
      </c>
      <c r="B214" s="31" t="s">
        <v>95</v>
      </c>
      <c r="C214" s="31" t="s">
        <v>241</v>
      </c>
      <c r="D214" s="31" t="s">
        <v>162</v>
      </c>
      <c r="E214" s="32">
        <v>2362.7</v>
      </c>
      <c r="F214" s="32">
        <v>2362.7</v>
      </c>
      <c r="G214" s="32">
        <v>857.3</v>
      </c>
      <c r="H214" s="32"/>
      <c r="I214" s="14"/>
      <c r="J214" s="32"/>
      <c r="K214" s="32"/>
      <c r="L214" s="32"/>
      <c r="M214" s="32">
        <v>857.3</v>
      </c>
      <c r="N214" s="32"/>
    </row>
    <row r="215" spans="1:14" s="4" customFormat="1" ht="89.25" hidden="1">
      <c r="A215" s="17" t="s">
        <v>313</v>
      </c>
      <c r="B215" s="31" t="s">
        <v>95</v>
      </c>
      <c r="C215" s="31" t="s">
        <v>240</v>
      </c>
      <c r="D215" s="31" t="s">
        <v>56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32"/>
      <c r="K215" s="32"/>
      <c r="L215" s="32"/>
      <c r="M215" s="32">
        <f>M216</f>
        <v>0</v>
      </c>
      <c r="N215" s="32"/>
    </row>
    <row r="216" spans="1:14" s="4" customFormat="1" ht="12.75" hidden="1">
      <c r="A216" s="17" t="s">
        <v>163</v>
      </c>
      <c r="B216" s="31" t="s">
        <v>95</v>
      </c>
      <c r="C216" s="31" t="s">
        <v>240</v>
      </c>
      <c r="D216" s="31" t="s">
        <v>162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32"/>
      <c r="K216" s="32"/>
      <c r="L216" s="32"/>
      <c r="M216" s="32">
        <v>0</v>
      </c>
      <c r="N216" s="32"/>
    </row>
    <row r="217" spans="1:14" s="4" customFormat="1" ht="12.75" hidden="1">
      <c r="A217" s="49" t="s">
        <v>206</v>
      </c>
      <c r="B217" s="31" t="s">
        <v>95</v>
      </c>
      <c r="C217" s="31" t="s">
        <v>207</v>
      </c>
      <c r="D217" s="31" t="s">
        <v>56</v>
      </c>
      <c r="E217" s="32">
        <f>E218</f>
        <v>27311</v>
      </c>
      <c r="F217" s="32"/>
      <c r="G217" s="32">
        <f>G218</f>
        <v>234.5</v>
      </c>
      <c r="H217" s="32"/>
      <c r="I217" s="14"/>
      <c r="J217" s="32"/>
      <c r="K217" s="32"/>
      <c r="L217" s="32"/>
      <c r="M217" s="32"/>
      <c r="N217" s="32"/>
    </row>
    <row r="218" spans="1:14" s="4" customFormat="1" ht="51" hidden="1">
      <c r="A218" s="17" t="s">
        <v>286</v>
      </c>
      <c r="B218" s="31" t="s">
        <v>95</v>
      </c>
      <c r="C218" s="31" t="s">
        <v>288</v>
      </c>
      <c r="D218" s="31" t="s">
        <v>56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32"/>
      <c r="K218" s="32"/>
      <c r="L218" s="32"/>
      <c r="M218" s="32"/>
      <c r="N218" s="32"/>
    </row>
    <row r="219" spans="1:14" s="4" customFormat="1" ht="12.75" hidden="1">
      <c r="A219" s="17" t="s">
        <v>291</v>
      </c>
      <c r="B219" s="31" t="s">
        <v>95</v>
      </c>
      <c r="C219" s="31" t="s">
        <v>293</v>
      </c>
      <c r="D219" s="31" t="s">
        <v>56</v>
      </c>
      <c r="E219" s="32">
        <f>E220</f>
        <v>300</v>
      </c>
      <c r="F219" s="32"/>
      <c r="G219" s="32">
        <f>G220</f>
        <v>0</v>
      </c>
      <c r="H219" s="32"/>
      <c r="I219" s="14"/>
      <c r="J219" s="32"/>
      <c r="K219" s="32"/>
      <c r="L219" s="32"/>
      <c r="M219" s="32"/>
      <c r="N219" s="32"/>
    </row>
    <row r="220" spans="1:14" s="4" customFormat="1" ht="12.75" hidden="1">
      <c r="A220" s="17" t="s">
        <v>163</v>
      </c>
      <c r="B220" s="31" t="s">
        <v>95</v>
      </c>
      <c r="C220" s="31" t="s">
        <v>293</v>
      </c>
      <c r="D220" s="31" t="s">
        <v>162</v>
      </c>
      <c r="E220" s="32">
        <v>300</v>
      </c>
      <c r="F220" s="32"/>
      <c r="G220" s="32">
        <v>0</v>
      </c>
      <c r="H220" s="32"/>
      <c r="I220" s="14"/>
      <c r="J220" s="32"/>
      <c r="K220" s="32"/>
      <c r="L220" s="32"/>
      <c r="M220" s="32"/>
      <c r="N220" s="32"/>
    </row>
    <row r="221" spans="1:14" s="4" customFormat="1" ht="25.5" hidden="1">
      <c r="A221" s="17" t="s">
        <v>292</v>
      </c>
      <c r="B221" s="31" t="s">
        <v>95</v>
      </c>
      <c r="C221" s="31" t="s">
        <v>294</v>
      </c>
      <c r="D221" s="31" t="s">
        <v>56</v>
      </c>
      <c r="E221" s="32">
        <f>E222</f>
        <v>415</v>
      </c>
      <c r="F221" s="32"/>
      <c r="G221" s="32">
        <f>G222</f>
        <v>112.6</v>
      </c>
      <c r="H221" s="32"/>
      <c r="I221" s="14"/>
      <c r="J221" s="32"/>
      <c r="K221" s="32"/>
      <c r="L221" s="32"/>
      <c r="M221" s="32"/>
      <c r="N221" s="32"/>
    </row>
    <row r="222" spans="1:14" s="4" customFormat="1" ht="12.75" hidden="1">
      <c r="A222" s="17" t="s">
        <v>163</v>
      </c>
      <c r="B222" s="31" t="s">
        <v>95</v>
      </c>
      <c r="C222" s="31" t="s">
        <v>294</v>
      </c>
      <c r="D222" s="31" t="s">
        <v>162</v>
      </c>
      <c r="E222" s="32">
        <v>415</v>
      </c>
      <c r="F222" s="32"/>
      <c r="G222" s="32">
        <v>112.6</v>
      </c>
      <c r="H222" s="32"/>
      <c r="I222" s="14"/>
      <c r="J222" s="32"/>
      <c r="K222" s="32"/>
      <c r="L222" s="32"/>
      <c r="M222" s="32"/>
      <c r="N222" s="32"/>
    </row>
    <row r="223" spans="1:14" s="4" customFormat="1" ht="25.5" hidden="1">
      <c r="A223" s="17" t="s">
        <v>287</v>
      </c>
      <c r="B223" s="31" t="s">
        <v>95</v>
      </c>
      <c r="C223" s="31" t="s">
        <v>295</v>
      </c>
      <c r="D223" s="31" t="s">
        <v>56</v>
      </c>
      <c r="E223" s="32">
        <f>E224</f>
        <v>26596</v>
      </c>
      <c r="F223" s="32"/>
      <c r="G223" s="32">
        <f>G224</f>
        <v>121.9</v>
      </c>
      <c r="H223" s="32"/>
      <c r="I223" s="14"/>
      <c r="J223" s="32"/>
      <c r="K223" s="32"/>
      <c r="L223" s="32"/>
      <c r="M223" s="32"/>
      <c r="N223" s="32"/>
    </row>
    <row r="224" spans="1:14" s="4" customFormat="1" ht="12.75" hidden="1">
      <c r="A224" s="17" t="s">
        <v>163</v>
      </c>
      <c r="B224" s="31" t="s">
        <v>95</v>
      </c>
      <c r="C224" s="31" t="s">
        <v>295</v>
      </c>
      <c r="D224" s="31" t="s">
        <v>162</v>
      </c>
      <c r="E224" s="32">
        <f>28896-2300</f>
        <v>26596</v>
      </c>
      <c r="F224" s="32"/>
      <c r="G224" s="32">
        <v>121.9</v>
      </c>
      <c r="H224" s="32"/>
      <c r="I224" s="14"/>
      <c r="J224" s="32"/>
      <c r="K224" s="32"/>
      <c r="L224" s="32"/>
      <c r="M224" s="32"/>
      <c r="N224" s="32"/>
    </row>
    <row r="225" spans="1:14" s="4" customFormat="1" ht="25.5">
      <c r="A225" s="33" t="s">
        <v>98</v>
      </c>
      <c r="B225" s="7" t="s">
        <v>99</v>
      </c>
      <c r="C225" s="7" t="s">
        <v>71</v>
      </c>
      <c r="D225" s="7" t="s">
        <v>56</v>
      </c>
      <c r="E225" s="47">
        <f>E226</f>
        <v>24178.5</v>
      </c>
      <c r="F225" s="47">
        <f>F226</f>
        <v>3785.7</v>
      </c>
      <c r="G225" s="82">
        <f>F225/F321*100</f>
        <v>44.12803506277028</v>
      </c>
      <c r="H225" s="80">
        <f>F225/E225*100</f>
        <v>15.657298839878402</v>
      </c>
      <c r="I225" s="36"/>
      <c r="J225" s="47">
        <f>J226</f>
        <v>21708.9</v>
      </c>
      <c r="K225" s="47">
        <f>K226</f>
        <v>3563.5</v>
      </c>
      <c r="L225" s="82">
        <f>K225/K321*100</f>
        <v>37.836316918307105</v>
      </c>
      <c r="M225" s="82">
        <f>K225/J225*100</f>
        <v>16.41492659692568</v>
      </c>
      <c r="N225" s="80">
        <f>F225/K225*100</f>
        <v>106.2354426827557</v>
      </c>
    </row>
    <row r="226" spans="1:14" s="4" customFormat="1" ht="12.75">
      <c r="A226" s="25" t="s">
        <v>100</v>
      </c>
      <c r="B226" s="31" t="s">
        <v>101</v>
      </c>
      <c r="C226" s="31" t="s">
        <v>71</v>
      </c>
      <c r="D226" s="31" t="s">
        <v>56</v>
      </c>
      <c r="E226" s="32">
        <v>24178.5</v>
      </c>
      <c r="F226" s="32">
        <v>3785.7</v>
      </c>
      <c r="G226" s="32"/>
      <c r="H226" s="85">
        <f aca="true" t="shared" si="10" ref="H226:H271">F226/E226*100</f>
        <v>15.657298839878402</v>
      </c>
      <c r="I226" s="14"/>
      <c r="J226" s="32">
        <v>21708.9</v>
      </c>
      <c r="K226" s="32">
        <v>3563.5</v>
      </c>
      <c r="L226" s="32"/>
      <c r="M226" s="85">
        <f>K226/J226*100</f>
        <v>16.41492659692568</v>
      </c>
      <c r="N226" s="32"/>
    </row>
    <row r="227" spans="1:14" s="4" customFormat="1" ht="25.5" hidden="1">
      <c r="A227" s="17" t="s">
        <v>102</v>
      </c>
      <c r="B227" s="12" t="s">
        <v>101</v>
      </c>
      <c r="C227" s="12" t="s">
        <v>103</v>
      </c>
      <c r="D227" s="12" t="s">
        <v>56</v>
      </c>
      <c r="E227" s="13">
        <f>E228</f>
        <v>31024.899999999998</v>
      </c>
      <c r="F227" s="13"/>
      <c r="G227" s="13">
        <f>G228</f>
        <v>20454.4</v>
      </c>
      <c r="H227" s="85">
        <f t="shared" si="10"/>
        <v>0</v>
      </c>
      <c r="I227" s="14"/>
      <c r="J227" s="13"/>
      <c r="K227" s="13"/>
      <c r="L227" s="13"/>
      <c r="M227" s="87" t="e">
        <f aca="true" t="shared" si="11" ref="M226:M271">K227/J227*100</f>
        <v>#DIV/0!</v>
      </c>
      <c r="N227" s="13"/>
    </row>
    <row r="228" spans="1:14" s="4" customFormat="1" ht="25.5" hidden="1">
      <c r="A228" s="17" t="s">
        <v>89</v>
      </c>
      <c r="B228" s="37" t="s">
        <v>101</v>
      </c>
      <c r="C228" s="37" t="s">
        <v>175</v>
      </c>
      <c r="D228" s="37" t="s">
        <v>56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0"/>
        <v>0</v>
      </c>
      <c r="I228" s="14"/>
      <c r="J228" s="38"/>
      <c r="K228" s="38"/>
      <c r="L228" s="38"/>
      <c r="M228" s="87" t="e">
        <f t="shared" si="11"/>
        <v>#DIV/0!</v>
      </c>
      <c r="N228" s="38"/>
    </row>
    <row r="229" spans="1:14" s="4" customFormat="1" ht="38.25" hidden="1">
      <c r="A229" s="17" t="s">
        <v>174</v>
      </c>
      <c r="B229" s="37" t="s">
        <v>101</v>
      </c>
      <c r="C229" s="37" t="s">
        <v>176</v>
      </c>
      <c r="D229" s="37" t="s">
        <v>56</v>
      </c>
      <c r="E229" s="38">
        <f>E230</f>
        <v>60</v>
      </c>
      <c r="F229" s="38"/>
      <c r="G229" s="38">
        <f>G230</f>
        <v>18.1</v>
      </c>
      <c r="H229" s="85">
        <f t="shared" si="10"/>
        <v>0</v>
      </c>
      <c r="I229" s="14"/>
      <c r="J229" s="38"/>
      <c r="K229" s="38"/>
      <c r="L229" s="38"/>
      <c r="M229" s="87" t="e">
        <f t="shared" si="11"/>
        <v>#DIV/0!</v>
      </c>
      <c r="N229" s="38"/>
    </row>
    <row r="230" spans="1:14" s="4" customFormat="1" ht="12.75" hidden="1">
      <c r="A230" s="17" t="s">
        <v>163</v>
      </c>
      <c r="B230" s="37" t="s">
        <v>101</v>
      </c>
      <c r="C230" s="37" t="s">
        <v>176</v>
      </c>
      <c r="D230" s="37" t="s">
        <v>162</v>
      </c>
      <c r="E230" s="38">
        <v>60</v>
      </c>
      <c r="F230" s="38"/>
      <c r="G230" s="38">
        <v>18.1</v>
      </c>
      <c r="H230" s="85">
        <f t="shared" si="10"/>
        <v>0</v>
      </c>
      <c r="I230" s="14"/>
      <c r="J230" s="38"/>
      <c r="K230" s="38"/>
      <c r="L230" s="38"/>
      <c r="M230" s="87" t="e">
        <f t="shared" si="11"/>
        <v>#DIV/0!</v>
      </c>
      <c r="N230" s="38"/>
    </row>
    <row r="231" spans="1:14" s="4" customFormat="1" ht="38.25" hidden="1">
      <c r="A231" s="22" t="s">
        <v>337</v>
      </c>
      <c r="B231" s="37" t="s">
        <v>101</v>
      </c>
      <c r="C231" s="37" t="s">
        <v>249</v>
      </c>
      <c r="D231" s="37" t="s">
        <v>56</v>
      </c>
      <c r="E231" s="38">
        <f>E232</f>
        <v>350</v>
      </c>
      <c r="F231" s="38"/>
      <c r="G231" s="38">
        <f>G232</f>
        <v>280.8</v>
      </c>
      <c r="H231" s="85">
        <f t="shared" si="10"/>
        <v>0</v>
      </c>
      <c r="I231" s="14"/>
      <c r="J231" s="38"/>
      <c r="K231" s="38"/>
      <c r="L231" s="38"/>
      <c r="M231" s="87" t="e">
        <f t="shared" si="11"/>
        <v>#DIV/0!</v>
      </c>
      <c r="N231" s="38"/>
    </row>
    <row r="232" spans="1:14" s="4" customFormat="1" ht="12.75" hidden="1">
      <c r="A232" s="22" t="s">
        <v>163</v>
      </c>
      <c r="B232" s="37" t="s">
        <v>101</v>
      </c>
      <c r="C232" s="37" t="s">
        <v>249</v>
      </c>
      <c r="D232" s="37" t="s">
        <v>162</v>
      </c>
      <c r="E232" s="38">
        <v>350</v>
      </c>
      <c r="F232" s="38"/>
      <c r="G232" s="38">
        <v>280.8</v>
      </c>
      <c r="H232" s="85">
        <f t="shared" si="10"/>
        <v>0</v>
      </c>
      <c r="I232" s="14"/>
      <c r="J232" s="38"/>
      <c r="K232" s="38"/>
      <c r="L232" s="38"/>
      <c r="M232" s="87" t="e">
        <f t="shared" si="11"/>
        <v>#DIV/0!</v>
      </c>
      <c r="N232" s="38"/>
    </row>
    <row r="233" spans="1:14" s="4" customFormat="1" ht="38.25" hidden="1">
      <c r="A233" s="22" t="s">
        <v>338</v>
      </c>
      <c r="B233" s="37" t="s">
        <v>101</v>
      </c>
      <c r="C233" s="37" t="s">
        <v>248</v>
      </c>
      <c r="D233" s="37" t="s">
        <v>56</v>
      </c>
      <c r="E233" s="39">
        <f>E234</f>
        <v>258.9</v>
      </c>
      <c r="F233" s="39"/>
      <c r="G233" s="39">
        <f>G234</f>
        <v>258.9</v>
      </c>
      <c r="H233" s="85">
        <f t="shared" si="10"/>
        <v>0</v>
      </c>
      <c r="I233" s="52"/>
      <c r="J233" s="39"/>
      <c r="K233" s="39"/>
      <c r="L233" s="39"/>
      <c r="M233" s="87" t="e">
        <f t="shared" si="11"/>
        <v>#DIV/0!</v>
      </c>
      <c r="N233" s="38"/>
    </row>
    <row r="234" spans="1:14" s="4" customFormat="1" ht="12.75" hidden="1">
      <c r="A234" s="22" t="s">
        <v>163</v>
      </c>
      <c r="B234" s="37" t="s">
        <v>101</v>
      </c>
      <c r="C234" s="37" t="s">
        <v>248</v>
      </c>
      <c r="D234" s="37" t="s">
        <v>162</v>
      </c>
      <c r="E234" s="39">
        <f>250+8.9</f>
        <v>258.9</v>
      </c>
      <c r="F234" s="39"/>
      <c r="G234" s="39">
        <v>258.9</v>
      </c>
      <c r="H234" s="85">
        <f t="shared" si="10"/>
        <v>0</v>
      </c>
      <c r="I234" s="52"/>
      <c r="J234" s="39"/>
      <c r="K234" s="39"/>
      <c r="L234" s="39"/>
      <c r="M234" s="87" t="e">
        <f t="shared" si="11"/>
        <v>#DIV/0!</v>
      </c>
      <c r="N234" s="38"/>
    </row>
    <row r="235" spans="1:14" s="4" customFormat="1" ht="38.25" hidden="1">
      <c r="A235" s="22" t="s">
        <v>339</v>
      </c>
      <c r="B235" s="37" t="s">
        <v>101</v>
      </c>
      <c r="C235" s="37" t="s">
        <v>247</v>
      </c>
      <c r="D235" s="37" t="s">
        <v>56</v>
      </c>
      <c r="E235" s="38">
        <f>E236</f>
        <v>20</v>
      </c>
      <c r="F235" s="38"/>
      <c r="G235" s="38">
        <f>G236</f>
        <v>20.4</v>
      </c>
      <c r="H235" s="85">
        <f t="shared" si="10"/>
        <v>0</v>
      </c>
      <c r="I235" s="14"/>
      <c r="J235" s="38"/>
      <c r="K235" s="38"/>
      <c r="L235" s="38"/>
      <c r="M235" s="87" t="e">
        <f t="shared" si="11"/>
        <v>#DIV/0!</v>
      </c>
      <c r="N235" s="38"/>
    </row>
    <row r="236" spans="1:14" s="4" customFormat="1" ht="12.75" hidden="1">
      <c r="A236" s="22" t="s">
        <v>163</v>
      </c>
      <c r="B236" s="37" t="s">
        <v>101</v>
      </c>
      <c r="C236" s="37" t="s">
        <v>247</v>
      </c>
      <c r="D236" s="37" t="s">
        <v>162</v>
      </c>
      <c r="E236" s="38">
        <v>20</v>
      </c>
      <c r="F236" s="38"/>
      <c r="G236" s="38">
        <v>20.4</v>
      </c>
      <c r="H236" s="85">
        <f t="shared" si="10"/>
        <v>0</v>
      </c>
      <c r="I236" s="14"/>
      <c r="J236" s="38"/>
      <c r="K236" s="38"/>
      <c r="L236" s="38"/>
      <c r="M236" s="87" t="e">
        <f t="shared" si="11"/>
        <v>#DIV/0!</v>
      </c>
      <c r="N236" s="38"/>
    </row>
    <row r="237" spans="1:14" s="4" customFormat="1" ht="51" hidden="1">
      <c r="A237" s="22" t="s">
        <v>340</v>
      </c>
      <c r="B237" s="37" t="s">
        <v>101</v>
      </c>
      <c r="C237" s="37" t="s">
        <v>246</v>
      </c>
      <c r="D237" s="37" t="s">
        <v>56</v>
      </c>
      <c r="E237" s="38">
        <f>E238</f>
        <v>130</v>
      </c>
      <c r="F237" s="38"/>
      <c r="G237" s="38">
        <f>G238</f>
        <v>66.4</v>
      </c>
      <c r="H237" s="85">
        <f t="shared" si="10"/>
        <v>0</v>
      </c>
      <c r="I237" s="14"/>
      <c r="J237" s="38"/>
      <c r="K237" s="38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163</v>
      </c>
      <c r="B238" s="37" t="s">
        <v>101</v>
      </c>
      <c r="C238" s="37" t="s">
        <v>246</v>
      </c>
      <c r="D238" s="37" t="s">
        <v>162</v>
      </c>
      <c r="E238" s="38">
        <v>130</v>
      </c>
      <c r="F238" s="38"/>
      <c r="G238" s="38">
        <v>66.4</v>
      </c>
      <c r="H238" s="85">
        <f t="shared" si="10"/>
        <v>0</v>
      </c>
      <c r="I238" s="14"/>
      <c r="J238" s="38"/>
      <c r="K238" s="38"/>
      <c r="L238" s="38"/>
      <c r="M238" s="87" t="e">
        <f t="shared" si="11"/>
        <v>#DIV/0!</v>
      </c>
      <c r="N238" s="38"/>
    </row>
    <row r="239" spans="1:14" s="4" customFormat="1" ht="38.25" hidden="1">
      <c r="A239" s="17" t="s">
        <v>177</v>
      </c>
      <c r="B239" s="37" t="s">
        <v>101</v>
      </c>
      <c r="C239" s="60" t="s">
        <v>348</v>
      </c>
      <c r="D239" s="37" t="s">
        <v>56</v>
      </c>
      <c r="E239" s="38">
        <f>E240</f>
        <v>30205.999999999996</v>
      </c>
      <c r="F239" s="38"/>
      <c r="G239" s="38">
        <f>G240</f>
        <v>19809.8</v>
      </c>
      <c r="H239" s="85">
        <f t="shared" si="10"/>
        <v>0</v>
      </c>
      <c r="I239" s="14"/>
      <c r="J239" s="38"/>
      <c r="K239" s="38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163</v>
      </c>
      <c r="B240" s="37" t="s">
        <v>101</v>
      </c>
      <c r="C240" s="60" t="s">
        <v>348</v>
      </c>
      <c r="D240" s="37" t="s">
        <v>162</v>
      </c>
      <c r="E240" s="38">
        <f>-500-30.2+30745.1-8.9</f>
        <v>30205.999999999996</v>
      </c>
      <c r="F240" s="38"/>
      <c r="G240" s="38">
        <v>19809.8</v>
      </c>
      <c r="H240" s="85">
        <f t="shared" si="10"/>
        <v>0</v>
      </c>
      <c r="I240" s="14"/>
      <c r="J240" s="38"/>
      <c r="K240" s="38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64</v>
      </c>
      <c r="B241" s="11" t="s">
        <v>101</v>
      </c>
      <c r="C241" s="11" t="s">
        <v>104</v>
      </c>
      <c r="D241" s="11" t="s">
        <v>56</v>
      </c>
      <c r="E241" s="13">
        <f>E242</f>
        <v>16984.699999999997</v>
      </c>
      <c r="F241" s="13"/>
      <c r="G241" s="13">
        <f>G242</f>
        <v>11123.099999999999</v>
      </c>
      <c r="H241" s="85">
        <f t="shared" si="10"/>
        <v>0</v>
      </c>
      <c r="I241" s="14"/>
      <c r="J241" s="13"/>
      <c r="K241" s="13"/>
      <c r="L241" s="13"/>
      <c r="M241" s="87" t="e">
        <f t="shared" si="11"/>
        <v>#DIV/0!</v>
      </c>
      <c r="N241" s="13"/>
    </row>
    <row r="242" spans="1:14" s="4" customFormat="1" ht="25.5" hidden="1">
      <c r="A242" s="17" t="s">
        <v>89</v>
      </c>
      <c r="B242" s="20" t="s">
        <v>101</v>
      </c>
      <c r="C242" s="20" t="s">
        <v>178</v>
      </c>
      <c r="D242" s="20" t="s">
        <v>56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0"/>
        <v>0</v>
      </c>
      <c r="I242" s="14"/>
      <c r="J242" s="32"/>
      <c r="K242" s="32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179</v>
      </c>
      <c r="B243" s="20" t="s">
        <v>101</v>
      </c>
      <c r="C243" s="20" t="s">
        <v>180</v>
      </c>
      <c r="D243" s="20" t="s">
        <v>56</v>
      </c>
      <c r="E243" s="32">
        <f>E244</f>
        <v>70</v>
      </c>
      <c r="F243" s="32"/>
      <c r="G243" s="32">
        <f>G244</f>
        <v>9.9</v>
      </c>
      <c r="H243" s="85">
        <f t="shared" si="10"/>
        <v>0</v>
      </c>
      <c r="I243" s="14"/>
      <c r="J243" s="32"/>
      <c r="K243" s="32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163</v>
      </c>
      <c r="B244" s="20" t="s">
        <v>101</v>
      </c>
      <c r="C244" s="20" t="s">
        <v>180</v>
      </c>
      <c r="D244" s="20" t="s">
        <v>162</v>
      </c>
      <c r="E244" s="32">
        <v>70</v>
      </c>
      <c r="F244" s="32"/>
      <c r="G244" s="32">
        <v>9.9</v>
      </c>
      <c r="H244" s="85">
        <f t="shared" si="10"/>
        <v>0</v>
      </c>
      <c r="I244" s="14"/>
      <c r="J244" s="32"/>
      <c r="K244" s="32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341</v>
      </c>
      <c r="B245" s="20" t="s">
        <v>101</v>
      </c>
      <c r="C245" s="20" t="s">
        <v>253</v>
      </c>
      <c r="D245" s="20" t="s">
        <v>56</v>
      </c>
      <c r="E245" s="32">
        <f>E246</f>
        <v>428</v>
      </c>
      <c r="F245" s="32"/>
      <c r="G245" s="32">
        <f>G246</f>
        <v>236.2</v>
      </c>
      <c r="H245" s="85">
        <f t="shared" si="10"/>
        <v>0</v>
      </c>
      <c r="I245" s="14"/>
      <c r="J245" s="32"/>
      <c r="K245" s="32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163</v>
      </c>
      <c r="B246" s="20" t="s">
        <v>101</v>
      </c>
      <c r="C246" s="20" t="s">
        <v>253</v>
      </c>
      <c r="D246" s="20" t="s">
        <v>162</v>
      </c>
      <c r="E246" s="32">
        <v>428</v>
      </c>
      <c r="F246" s="32"/>
      <c r="G246" s="32">
        <v>236.2</v>
      </c>
      <c r="H246" s="85">
        <f t="shared" si="10"/>
        <v>0</v>
      </c>
      <c r="I246" s="14"/>
      <c r="J246" s="32"/>
      <c r="K246" s="32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342</v>
      </c>
      <c r="B247" s="20" t="s">
        <v>101</v>
      </c>
      <c r="C247" s="20" t="s">
        <v>252</v>
      </c>
      <c r="D247" s="20" t="s">
        <v>56</v>
      </c>
      <c r="E247" s="32">
        <f>E248</f>
        <v>130</v>
      </c>
      <c r="F247" s="32"/>
      <c r="G247" s="32">
        <f>G248</f>
        <v>113.8</v>
      </c>
      <c r="H247" s="85">
        <f t="shared" si="10"/>
        <v>0</v>
      </c>
      <c r="I247" s="14"/>
      <c r="J247" s="32"/>
      <c r="K247" s="32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163</v>
      </c>
      <c r="B248" s="20" t="s">
        <v>101</v>
      </c>
      <c r="C248" s="20" t="s">
        <v>252</v>
      </c>
      <c r="D248" s="20" t="s">
        <v>162</v>
      </c>
      <c r="E248" s="32">
        <v>130</v>
      </c>
      <c r="F248" s="32"/>
      <c r="G248" s="32">
        <v>113.8</v>
      </c>
      <c r="H248" s="85">
        <f t="shared" si="10"/>
        <v>0</v>
      </c>
      <c r="I248" s="14"/>
      <c r="J248" s="32"/>
      <c r="K248" s="32"/>
      <c r="L248" s="32"/>
      <c r="M248" s="87" t="e">
        <f t="shared" si="11"/>
        <v>#DIV/0!</v>
      </c>
      <c r="N248" s="32"/>
    </row>
    <row r="249" spans="1:14" s="4" customFormat="1" ht="25.5" hidden="1">
      <c r="A249" s="22" t="s">
        <v>343</v>
      </c>
      <c r="B249" s="20" t="s">
        <v>101</v>
      </c>
      <c r="C249" s="20" t="s">
        <v>251</v>
      </c>
      <c r="D249" s="20" t="s">
        <v>56</v>
      </c>
      <c r="E249" s="32">
        <f>E250</f>
        <v>11</v>
      </c>
      <c r="F249" s="32"/>
      <c r="G249" s="32">
        <f>G250</f>
        <v>4.8</v>
      </c>
      <c r="H249" s="85">
        <f t="shared" si="10"/>
        <v>0</v>
      </c>
      <c r="I249" s="14"/>
      <c r="J249" s="32"/>
      <c r="K249" s="32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163</v>
      </c>
      <c r="B250" s="20" t="s">
        <v>101</v>
      </c>
      <c r="C250" s="20" t="s">
        <v>251</v>
      </c>
      <c r="D250" s="20" t="s">
        <v>162</v>
      </c>
      <c r="E250" s="32">
        <v>11</v>
      </c>
      <c r="F250" s="32"/>
      <c r="G250" s="32">
        <v>4.8</v>
      </c>
      <c r="H250" s="85">
        <f t="shared" si="10"/>
        <v>0</v>
      </c>
      <c r="I250" s="14"/>
      <c r="J250" s="32"/>
      <c r="K250" s="32"/>
      <c r="L250" s="32"/>
      <c r="M250" s="87" t="e">
        <f t="shared" si="11"/>
        <v>#DIV/0!</v>
      </c>
      <c r="N250" s="32"/>
    </row>
    <row r="251" spans="1:14" s="4" customFormat="1" ht="25.5" hidden="1">
      <c r="A251" s="22" t="s">
        <v>344</v>
      </c>
      <c r="B251" s="20" t="s">
        <v>101</v>
      </c>
      <c r="C251" s="20" t="s">
        <v>250</v>
      </c>
      <c r="D251" s="20" t="s">
        <v>56</v>
      </c>
      <c r="E251" s="32">
        <f>E252</f>
        <v>30</v>
      </c>
      <c r="F251" s="32"/>
      <c r="G251" s="32">
        <f>G252</f>
        <v>19.8</v>
      </c>
      <c r="H251" s="85">
        <f t="shared" si="10"/>
        <v>0</v>
      </c>
      <c r="I251" s="14"/>
      <c r="J251" s="32"/>
      <c r="K251" s="32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163</v>
      </c>
      <c r="B252" s="20" t="s">
        <v>101</v>
      </c>
      <c r="C252" s="20" t="s">
        <v>250</v>
      </c>
      <c r="D252" s="20" t="s">
        <v>162</v>
      </c>
      <c r="E252" s="32">
        <v>30</v>
      </c>
      <c r="F252" s="32"/>
      <c r="G252" s="32">
        <v>19.8</v>
      </c>
      <c r="H252" s="85">
        <f t="shared" si="10"/>
        <v>0</v>
      </c>
      <c r="I252" s="14"/>
      <c r="J252" s="32"/>
      <c r="K252" s="32"/>
      <c r="L252" s="32"/>
      <c r="M252" s="87" t="e">
        <f t="shared" si="11"/>
        <v>#DIV/0!</v>
      </c>
      <c r="N252" s="32"/>
    </row>
    <row r="253" spans="1:14" s="4" customFormat="1" ht="25.5" hidden="1">
      <c r="A253" s="17" t="s">
        <v>181</v>
      </c>
      <c r="B253" s="20" t="s">
        <v>101</v>
      </c>
      <c r="C253" s="50" t="s">
        <v>347</v>
      </c>
      <c r="D253" s="20" t="s">
        <v>56</v>
      </c>
      <c r="E253" s="32">
        <f>E254</f>
        <v>16315.699999999999</v>
      </c>
      <c r="F253" s="32"/>
      <c r="G253" s="32">
        <f>G254</f>
        <v>10738.6</v>
      </c>
      <c r="H253" s="85">
        <f t="shared" si="10"/>
        <v>0</v>
      </c>
      <c r="I253" s="14"/>
      <c r="J253" s="32"/>
      <c r="K253" s="32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163</v>
      </c>
      <c r="B254" s="20" t="s">
        <v>101</v>
      </c>
      <c r="C254" s="50" t="s">
        <v>347</v>
      </c>
      <c r="D254" s="20" t="s">
        <v>162</v>
      </c>
      <c r="E254" s="32">
        <f>-76.9+16392.6</f>
        <v>16315.699999999999</v>
      </c>
      <c r="F254" s="32"/>
      <c r="G254" s="32">
        <v>10738.6</v>
      </c>
      <c r="H254" s="85">
        <f t="shared" si="10"/>
        <v>0</v>
      </c>
      <c r="I254" s="14"/>
      <c r="J254" s="32"/>
      <c r="K254" s="32"/>
      <c r="L254" s="32"/>
      <c r="M254" s="87" t="e">
        <f t="shared" si="11"/>
        <v>#DIV/0!</v>
      </c>
      <c r="N254" s="32"/>
    </row>
    <row r="255" spans="1:14" s="4" customFormat="1" ht="25.5" hidden="1">
      <c r="A255" s="17" t="s">
        <v>16</v>
      </c>
      <c r="B255" s="20" t="s">
        <v>101</v>
      </c>
      <c r="C255" s="50" t="s">
        <v>17</v>
      </c>
      <c r="D255" s="20" t="s">
        <v>56</v>
      </c>
      <c r="E255" s="32">
        <f>E258+E256</f>
        <v>2440.8</v>
      </c>
      <c r="F255" s="32"/>
      <c r="G255" s="32">
        <f>G258+G256</f>
        <v>1006.6</v>
      </c>
      <c r="H255" s="85">
        <f t="shared" si="10"/>
        <v>0</v>
      </c>
      <c r="I255" s="14"/>
      <c r="J255" s="32"/>
      <c r="K255" s="32"/>
      <c r="L255" s="32"/>
      <c r="M255" s="87" t="e">
        <f t="shared" si="11"/>
        <v>#DIV/0!</v>
      </c>
      <c r="N255" s="32"/>
    </row>
    <row r="256" spans="1:14" s="4" customFormat="1" ht="38.25" hidden="1">
      <c r="A256" s="17" t="s">
        <v>23</v>
      </c>
      <c r="B256" s="20" t="s">
        <v>101</v>
      </c>
      <c r="C256" s="50" t="s">
        <v>24</v>
      </c>
      <c r="D256" s="20" t="s">
        <v>56</v>
      </c>
      <c r="E256" s="32">
        <f>E257</f>
        <v>263</v>
      </c>
      <c r="F256" s="32"/>
      <c r="G256" s="32">
        <f>G257</f>
        <v>0</v>
      </c>
      <c r="H256" s="85">
        <f t="shared" si="10"/>
        <v>0</v>
      </c>
      <c r="I256" s="14"/>
      <c r="J256" s="32"/>
      <c r="K256" s="32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163</v>
      </c>
      <c r="B257" s="20" t="s">
        <v>101</v>
      </c>
      <c r="C257" s="50" t="s">
        <v>24</v>
      </c>
      <c r="D257" s="20" t="s">
        <v>162</v>
      </c>
      <c r="E257" s="32">
        <v>263</v>
      </c>
      <c r="F257" s="32"/>
      <c r="G257" s="32">
        <v>0</v>
      </c>
      <c r="H257" s="85">
        <f t="shared" si="10"/>
        <v>0</v>
      </c>
      <c r="I257" s="14"/>
      <c r="J257" s="32"/>
      <c r="K257" s="32"/>
      <c r="L257" s="32"/>
      <c r="M257" s="87" t="e">
        <f t="shared" si="11"/>
        <v>#DIV/0!</v>
      </c>
      <c r="N257" s="32"/>
    </row>
    <row r="258" spans="1:14" s="4" customFormat="1" ht="25.5" hidden="1">
      <c r="A258" s="17" t="s">
        <v>107</v>
      </c>
      <c r="B258" s="20" t="s">
        <v>101</v>
      </c>
      <c r="C258" s="50" t="s">
        <v>18</v>
      </c>
      <c r="D258" s="20" t="s">
        <v>56</v>
      </c>
      <c r="E258" s="32">
        <f>E259</f>
        <v>2177.8</v>
      </c>
      <c r="F258" s="32"/>
      <c r="G258" s="32">
        <f>G259</f>
        <v>1006.6</v>
      </c>
      <c r="H258" s="85">
        <f t="shared" si="10"/>
        <v>0</v>
      </c>
      <c r="I258" s="14"/>
      <c r="J258" s="32"/>
      <c r="K258" s="32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141</v>
      </c>
      <c r="B259" s="20" t="s">
        <v>101</v>
      </c>
      <c r="C259" s="50" t="s">
        <v>18</v>
      </c>
      <c r="D259" s="20" t="s">
        <v>142</v>
      </c>
      <c r="E259" s="32">
        <v>2177.8</v>
      </c>
      <c r="F259" s="32"/>
      <c r="G259" s="32">
        <v>1006.6</v>
      </c>
      <c r="H259" s="85">
        <f t="shared" si="10"/>
        <v>0</v>
      </c>
      <c r="I259" s="14"/>
      <c r="J259" s="32"/>
      <c r="K259" s="32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206</v>
      </c>
      <c r="B260" s="31" t="s">
        <v>101</v>
      </c>
      <c r="C260" s="31" t="s">
        <v>207</v>
      </c>
      <c r="D260" s="20" t="s">
        <v>56</v>
      </c>
      <c r="E260" s="21">
        <f>E261</f>
        <v>1270</v>
      </c>
      <c r="F260" s="21"/>
      <c r="G260" s="21">
        <f>G261</f>
        <v>789.4</v>
      </c>
      <c r="H260" s="85">
        <f t="shared" si="10"/>
        <v>0</v>
      </c>
      <c r="I260" s="19"/>
      <c r="J260" s="21"/>
      <c r="K260" s="21"/>
      <c r="L260" s="21"/>
      <c r="M260" s="87" t="e">
        <f t="shared" si="11"/>
        <v>#DIV/0!</v>
      </c>
      <c r="N260" s="21"/>
    </row>
    <row r="261" spans="1:14" s="4" customFormat="1" ht="51" hidden="1">
      <c r="A261" s="17" t="s">
        <v>276</v>
      </c>
      <c r="B261" s="31" t="s">
        <v>101</v>
      </c>
      <c r="C261" s="31" t="s">
        <v>277</v>
      </c>
      <c r="D261" s="20" t="s">
        <v>56</v>
      </c>
      <c r="E261" s="21">
        <f>E262+E264</f>
        <v>1270</v>
      </c>
      <c r="F261" s="21"/>
      <c r="G261" s="21">
        <f>G262+G264</f>
        <v>789.4</v>
      </c>
      <c r="H261" s="85">
        <f t="shared" si="10"/>
        <v>0</v>
      </c>
      <c r="I261" s="19"/>
      <c r="J261" s="21"/>
      <c r="K261" s="21"/>
      <c r="L261" s="21"/>
      <c r="M261" s="87" t="e">
        <f t="shared" si="11"/>
        <v>#DIV/0!</v>
      </c>
      <c r="N261" s="21"/>
    </row>
    <row r="262" spans="1:14" s="4" customFormat="1" ht="51" hidden="1">
      <c r="A262" s="17" t="s">
        <v>278</v>
      </c>
      <c r="B262" s="31" t="s">
        <v>101</v>
      </c>
      <c r="C262" s="31" t="s">
        <v>280</v>
      </c>
      <c r="D262" s="20" t="s">
        <v>56</v>
      </c>
      <c r="E262" s="21">
        <f>E263</f>
        <v>650</v>
      </c>
      <c r="F262" s="21"/>
      <c r="G262" s="21">
        <f>G263</f>
        <v>299</v>
      </c>
      <c r="H262" s="85">
        <f t="shared" si="10"/>
        <v>0</v>
      </c>
      <c r="I262" s="19"/>
      <c r="J262" s="21"/>
      <c r="K262" s="21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163</v>
      </c>
      <c r="B263" s="31" t="s">
        <v>101</v>
      </c>
      <c r="C263" s="31" t="s">
        <v>280</v>
      </c>
      <c r="D263" s="20" t="s">
        <v>162</v>
      </c>
      <c r="E263" s="21">
        <v>650</v>
      </c>
      <c r="F263" s="21"/>
      <c r="G263" s="21">
        <v>299</v>
      </c>
      <c r="H263" s="85">
        <f t="shared" si="10"/>
        <v>0</v>
      </c>
      <c r="I263" s="19"/>
      <c r="J263" s="21"/>
      <c r="K263" s="21"/>
      <c r="L263" s="21"/>
      <c r="M263" s="87" t="e">
        <f t="shared" si="11"/>
        <v>#DIV/0!</v>
      </c>
      <c r="N263" s="21"/>
    </row>
    <row r="264" spans="1:14" s="4" customFormat="1" ht="25.5" hidden="1">
      <c r="A264" s="17" t="s">
        <v>279</v>
      </c>
      <c r="B264" s="31" t="s">
        <v>101</v>
      </c>
      <c r="C264" s="31" t="s">
        <v>281</v>
      </c>
      <c r="D264" s="20" t="s">
        <v>56</v>
      </c>
      <c r="E264" s="21">
        <f>E265</f>
        <v>620</v>
      </c>
      <c r="F264" s="21"/>
      <c r="G264" s="21">
        <f>G265</f>
        <v>490.4</v>
      </c>
      <c r="H264" s="85">
        <f t="shared" si="10"/>
        <v>0</v>
      </c>
      <c r="I264" s="19"/>
      <c r="J264" s="21"/>
      <c r="K264" s="21"/>
      <c r="L264" s="21"/>
      <c r="M264" s="87" t="e">
        <f t="shared" si="11"/>
        <v>#DIV/0!</v>
      </c>
      <c r="N264" s="21"/>
    </row>
    <row r="265" spans="1:14" s="4" customFormat="1" ht="12.75" hidden="1">
      <c r="A265" s="28" t="s">
        <v>163</v>
      </c>
      <c r="B265" s="31" t="s">
        <v>101</v>
      </c>
      <c r="C265" s="31" t="s">
        <v>281</v>
      </c>
      <c r="D265" s="20" t="s">
        <v>162</v>
      </c>
      <c r="E265" s="21">
        <v>620</v>
      </c>
      <c r="F265" s="21"/>
      <c r="G265" s="21">
        <v>490.4</v>
      </c>
      <c r="H265" s="85">
        <f t="shared" si="10"/>
        <v>0</v>
      </c>
      <c r="I265" s="19"/>
      <c r="J265" s="21"/>
      <c r="K265" s="21"/>
      <c r="L265" s="21"/>
      <c r="M265" s="87" t="e">
        <f t="shared" si="11"/>
        <v>#DIV/0!</v>
      </c>
      <c r="N265" s="21"/>
    </row>
    <row r="266" spans="1:14" s="4" customFormat="1" ht="12.75" hidden="1">
      <c r="A266" s="17" t="s">
        <v>211</v>
      </c>
      <c r="B266" s="20" t="s">
        <v>105</v>
      </c>
      <c r="C266" s="20" t="s">
        <v>106</v>
      </c>
      <c r="D266" s="20" t="s">
        <v>56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32"/>
      <c r="K266" s="32"/>
      <c r="L266" s="32"/>
      <c r="M266" s="87" t="e">
        <f t="shared" si="11"/>
        <v>#DIV/0!</v>
      </c>
      <c r="N266" s="32"/>
    </row>
    <row r="267" spans="1:14" s="4" customFormat="1" ht="25.5" hidden="1">
      <c r="A267" s="17" t="s">
        <v>314</v>
      </c>
      <c r="B267" s="20" t="s">
        <v>105</v>
      </c>
      <c r="C267" s="20" t="s">
        <v>212</v>
      </c>
      <c r="D267" s="20" t="s">
        <v>56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32"/>
      <c r="K267" s="32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164</v>
      </c>
      <c r="B268" s="20" t="s">
        <v>105</v>
      </c>
      <c r="C268" s="20" t="s">
        <v>212</v>
      </c>
      <c r="D268" s="20" t="s">
        <v>165</v>
      </c>
      <c r="E268" s="32">
        <v>9237.1</v>
      </c>
      <c r="F268" s="32"/>
      <c r="G268" s="32">
        <v>6078.3</v>
      </c>
      <c r="H268" s="85">
        <f t="shared" si="10"/>
        <v>0</v>
      </c>
      <c r="I268" s="14"/>
      <c r="J268" s="32"/>
      <c r="K268" s="32"/>
      <c r="L268" s="32"/>
      <c r="M268" s="87" t="e">
        <f t="shared" si="11"/>
        <v>#DIV/0!</v>
      </c>
      <c r="N268" s="32"/>
    </row>
    <row r="269" spans="1:14" s="4" customFormat="1" ht="25.5" hidden="1">
      <c r="A269" s="17" t="s">
        <v>198</v>
      </c>
      <c r="B269" s="20" t="s">
        <v>108</v>
      </c>
      <c r="C269" s="20" t="s">
        <v>109</v>
      </c>
      <c r="D269" s="20" t="s">
        <v>56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32"/>
      <c r="K269" s="32"/>
      <c r="L269" s="32"/>
      <c r="M269" s="87" t="e">
        <f t="shared" si="11"/>
        <v>#DIV/0!</v>
      </c>
      <c r="N269" s="32"/>
    </row>
    <row r="270" spans="1:14" s="4" customFormat="1" ht="25.5" hidden="1">
      <c r="A270" s="17" t="s">
        <v>107</v>
      </c>
      <c r="B270" s="20" t="s">
        <v>108</v>
      </c>
      <c r="C270" s="20" t="s">
        <v>208</v>
      </c>
      <c r="D270" s="20" t="s">
        <v>56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32"/>
      <c r="K270" s="32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164</v>
      </c>
      <c r="B271" s="20" t="s">
        <v>108</v>
      </c>
      <c r="C271" s="20" t="s">
        <v>208</v>
      </c>
      <c r="D271" s="20" t="s">
        <v>165</v>
      </c>
      <c r="E271" s="32">
        <v>9237.1</v>
      </c>
      <c r="F271" s="32"/>
      <c r="G271" s="32">
        <v>5345.4</v>
      </c>
      <c r="H271" s="85">
        <f t="shared" si="10"/>
        <v>0</v>
      </c>
      <c r="I271" s="14"/>
      <c r="J271" s="32"/>
      <c r="K271" s="32"/>
      <c r="L271" s="32"/>
      <c r="M271" s="87" t="e">
        <f t="shared" si="11"/>
        <v>#DIV/0!</v>
      </c>
      <c r="N271" s="32"/>
    </row>
    <row r="272" spans="1:14" s="4" customFormat="1" ht="76.5" hidden="1">
      <c r="A272" s="28" t="s">
        <v>96</v>
      </c>
      <c r="B272" s="12" t="s">
        <v>130</v>
      </c>
      <c r="C272" s="12" t="s">
        <v>97</v>
      </c>
      <c r="D272" s="12" t="s">
        <v>56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13"/>
      <c r="K272" s="13"/>
      <c r="L272" s="13"/>
      <c r="M272" s="13"/>
      <c r="N272" s="13"/>
    </row>
    <row r="273" spans="1:14" s="4" customFormat="1" ht="25.5" hidden="1">
      <c r="A273" s="17" t="s">
        <v>89</v>
      </c>
      <c r="B273" s="12" t="s">
        <v>130</v>
      </c>
      <c r="C273" s="12" t="s">
        <v>182</v>
      </c>
      <c r="D273" s="12" t="s">
        <v>56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13"/>
      <c r="K273" s="13"/>
      <c r="L273" s="13"/>
      <c r="M273" s="13"/>
      <c r="N273" s="13"/>
    </row>
    <row r="274" spans="1:14" s="4" customFormat="1" ht="76.5" hidden="1">
      <c r="A274" s="22" t="s">
        <v>345</v>
      </c>
      <c r="B274" s="31" t="s">
        <v>130</v>
      </c>
      <c r="C274" s="31" t="s">
        <v>183</v>
      </c>
      <c r="D274" s="31" t="s">
        <v>56</v>
      </c>
      <c r="E274" s="32">
        <f>E275</f>
        <v>70</v>
      </c>
      <c r="F274" s="32"/>
      <c r="G274" s="32">
        <f>G275</f>
        <v>2.4</v>
      </c>
      <c r="H274" s="32"/>
      <c r="I274" s="14"/>
      <c r="J274" s="32"/>
      <c r="K274" s="32"/>
      <c r="L274" s="32"/>
      <c r="M274" s="32"/>
      <c r="N274" s="32"/>
    </row>
    <row r="275" spans="1:14" s="4" customFormat="1" ht="12.75" hidden="1">
      <c r="A275" s="22" t="s">
        <v>163</v>
      </c>
      <c r="B275" s="31" t="s">
        <v>130</v>
      </c>
      <c r="C275" s="31" t="s">
        <v>183</v>
      </c>
      <c r="D275" s="31" t="s">
        <v>162</v>
      </c>
      <c r="E275" s="32">
        <v>70</v>
      </c>
      <c r="F275" s="32"/>
      <c r="G275" s="32">
        <v>2.4</v>
      </c>
      <c r="H275" s="32"/>
      <c r="I275" s="14"/>
      <c r="J275" s="32"/>
      <c r="K275" s="32"/>
      <c r="L275" s="32"/>
      <c r="M275" s="32"/>
      <c r="N275" s="32"/>
    </row>
    <row r="276" spans="1:14" s="4" customFormat="1" ht="89.25" hidden="1">
      <c r="A276" s="22" t="s">
        <v>336</v>
      </c>
      <c r="B276" s="31" t="s">
        <v>130</v>
      </c>
      <c r="C276" s="31" t="s">
        <v>242</v>
      </c>
      <c r="D276" s="31" t="s">
        <v>56</v>
      </c>
      <c r="E276" s="32">
        <f>E277</f>
        <v>182</v>
      </c>
      <c r="F276" s="32"/>
      <c r="G276" s="32">
        <f>G277</f>
        <v>113.9</v>
      </c>
      <c r="H276" s="32"/>
      <c r="I276" s="14"/>
      <c r="J276" s="32"/>
      <c r="K276" s="32"/>
      <c r="L276" s="32"/>
      <c r="M276" s="32"/>
      <c r="N276" s="32"/>
    </row>
    <row r="277" spans="1:14" s="4" customFormat="1" ht="12.75" hidden="1">
      <c r="A277" s="17" t="s">
        <v>163</v>
      </c>
      <c r="B277" s="31" t="s">
        <v>130</v>
      </c>
      <c r="C277" s="31" t="s">
        <v>242</v>
      </c>
      <c r="D277" s="31" t="s">
        <v>162</v>
      </c>
      <c r="E277" s="32">
        <v>182</v>
      </c>
      <c r="F277" s="32"/>
      <c r="G277" s="32">
        <v>113.9</v>
      </c>
      <c r="H277" s="32"/>
      <c r="I277" s="14"/>
      <c r="J277" s="32"/>
      <c r="K277" s="32"/>
      <c r="L277" s="32"/>
      <c r="M277" s="32"/>
      <c r="N277" s="32"/>
    </row>
    <row r="278" spans="1:14" s="4" customFormat="1" ht="89.25" hidden="1">
      <c r="A278" s="17" t="s">
        <v>313</v>
      </c>
      <c r="B278" s="31" t="s">
        <v>130</v>
      </c>
      <c r="C278" s="51" t="s">
        <v>240</v>
      </c>
      <c r="D278" s="31" t="s">
        <v>56</v>
      </c>
      <c r="E278" s="32">
        <f>E279</f>
        <v>7060</v>
      </c>
      <c r="F278" s="32"/>
      <c r="G278" s="32">
        <f>G279</f>
        <v>5602.4</v>
      </c>
      <c r="H278" s="32"/>
      <c r="I278" s="14"/>
      <c r="J278" s="32"/>
      <c r="K278" s="32"/>
      <c r="L278" s="32"/>
      <c r="M278" s="32"/>
      <c r="N278" s="32"/>
    </row>
    <row r="279" spans="1:14" s="4" customFormat="1" ht="12.75" hidden="1">
      <c r="A279" s="17" t="s">
        <v>163</v>
      </c>
      <c r="B279" s="31" t="s">
        <v>130</v>
      </c>
      <c r="C279" s="51" t="s">
        <v>240</v>
      </c>
      <c r="D279" s="31" t="s">
        <v>162</v>
      </c>
      <c r="E279" s="32">
        <f>500+40+30+6490</f>
        <v>7060</v>
      </c>
      <c r="F279" s="32"/>
      <c r="G279" s="32">
        <v>5602.4</v>
      </c>
      <c r="H279" s="32"/>
      <c r="I279" s="14"/>
      <c r="J279" s="32"/>
      <c r="K279" s="32"/>
      <c r="L279" s="32"/>
      <c r="M279" s="32"/>
      <c r="N279" s="32"/>
    </row>
    <row r="280" spans="1:14" ht="51" hidden="1">
      <c r="A280" s="17" t="s">
        <v>134</v>
      </c>
      <c r="B280" s="31" t="s">
        <v>209</v>
      </c>
      <c r="C280" s="31" t="s">
        <v>135</v>
      </c>
      <c r="D280" s="31" t="s">
        <v>56</v>
      </c>
      <c r="E280" s="32">
        <f>E281</f>
        <v>800</v>
      </c>
      <c r="F280" s="32"/>
      <c r="G280" s="32">
        <f>G281</f>
        <v>378.5</v>
      </c>
      <c r="H280" s="32"/>
      <c r="I280" s="14"/>
      <c r="J280" s="32"/>
      <c r="K280" s="32"/>
      <c r="L280" s="32"/>
      <c r="M280" s="32"/>
      <c r="N280" s="32"/>
    </row>
    <row r="281" spans="1:14" ht="12.75" hidden="1">
      <c r="A281" s="17" t="s">
        <v>87</v>
      </c>
      <c r="B281" s="31" t="s">
        <v>209</v>
      </c>
      <c r="C281" s="31" t="s">
        <v>138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/>
      <c r="K281" s="32"/>
      <c r="L281" s="32"/>
      <c r="M281" s="32"/>
      <c r="N281" s="32"/>
    </row>
    <row r="282" spans="1:14" ht="25.5" hidden="1">
      <c r="A282" s="23" t="s">
        <v>323</v>
      </c>
      <c r="B282" s="31" t="s">
        <v>209</v>
      </c>
      <c r="C282" s="31" t="s">
        <v>236</v>
      </c>
      <c r="D282" s="31" t="s">
        <v>56</v>
      </c>
      <c r="E282" s="32">
        <f>E283</f>
        <v>800</v>
      </c>
      <c r="F282" s="32"/>
      <c r="G282" s="32">
        <f>G283</f>
        <v>378.5</v>
      </c>
      <c r="H282" s="32"/>
      <c r="I282" s="14"/>
      <c r="J282" s="32"/>
      <c r="K282" s="32"/>
      <c r="L282" s="32"/>
      <c r="M282" s="32"/>
      <c r="N282" s="32"/>
    </row>
    <row r="283" spans="1:14" ht="25.5" hidden="1">
      <c r="A283" s="23" t="s">
        <v>136</v>
      </c>
      <c r="B283" s="31" t="s">
        <v>209</v>
      </c>
      <c r="C283" s="31" t="s">
        <v>236</v>
      </c>
      <c r="D283" s="31" t="s">
        <v>137</v>
      </c>
      <c r="E283" s="32">
        <v>800</v>
      </c>
      <c r="F283" s="32"/>
      <c r="G283" s="32">
        <v>378.5</v>
      </c>
      <c r="H283" s="32"/>
      <c r="I283" s="14"/>
      <c r="J283" s="32"/>
      <c r="K283" s="32"/>
      <c r="L283" s="32"/>
      <c r="M283" s="32"/>
      <c r="N283" s="32"/>
    </row>
    <row r="284" spans="1:14" ht="25.5" hidden="1">
      <c r="A284" s="17" t="s">
        <v>110</v>
      </c>
      <c r="B284" s="31" t="s">
        <v>209</v>
      </c>
      <c r="C284" s="31" t="s">
        <v>111</v>
      </c>
      <c r="D284" s="31" t="s">
        <v>56</v>
      </c>
      <c r="E284" s="32">
        <f>E285</f>
        <v>1695</v>
      </c>
      <c r="F284" s="32"/>
      <c r="G284" s="32">
        <f>G285</f>
        <v>732.8</v>
      </c>
      <c r="H284" s="32"/>
      <c r="I284" s="14"/>
      <c r="J284" s="32"/>
      <c r="K284" s="32"/>
      <c r="L284" s="32"/>
      <c r="M284" s="32"/>
      <c r="N284" s="32"/>
    </row>
    <row r="285" spans="1:14" ht="25.5" hidden="1">
      <c r="A285" s="17" t="s">
        <v>89</v>
      </c>
      <c r="B285" s="31" t="s">
        <v>209</v>
      </c>
      <c r="C285" s="31" t="s">
        <v>193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/>
      <c r="K285" s="32"/>
      <c r="L285" s="32"/>
      <c r="M285" s="32"/>
      <c r="N285" s="32"/>
    </row>
    <row r="286" spans="1:14" ht="38.25" hidden="1">
      <c r="A286" s="17" t="s">
        <v>194</v>
      </c>
      <c r="B286" s="31" t="s">
        <v>209</v>
      </c>
      <c r="C286" s="51" t="s">
        <v>346</v>
      </c>
      <c r="D286" s="31" t="s">
        <v>56</v>
      </c>
      <c r="E286" s="32">
        <f>E287</f>
        <v>1695</v>
      </c>
      <c r="F286" s="32"/>
      <c r="G286" s="32">
        <f>G287</f>
        <v>732.8</v>
      </c>
      <c r="H286" s="32"/>
      <c r="I286" s="14"/>
      <c r="J286" s="32"/>
      <c r="K286" s="32"/>
      <c r="L286" s="32"/>
      <c r="M286" s="32"/>
      <c r="N286" s="32"/>
    </row>
    <row r="287" spans="1:14" ht="12.75" hidden="1">
      <c r="A287" s="17" t="s">
        <v>163</v>
      </c>
      <c r="B287" s="31" t="s">
        <v>209</v>
      </c>
      <c r="C287" s="51" t="s">
        <v>346</v>
      </c>
      <c r="D287" s="31" t="s">
        <v>162</v>
      </c>
      <c r="E287" s="32">
        <v>1695</v>
      </c>
      <c r="F287" s="32"/>
      <c r="G287" s="32">
        <v>732.8</v>
      </c>
      <c r="H287" s="32"/>
      <c r="I287" s="14"/>
      <c r="J287" s="32"/>
      <c r="K287" s="32"/>
      <c r="L287" s="32"/>
      <c r="M287" s="32"/>
      <c r="N287" s="32"/>
    </row>
    <row r="288" spans="1:14" ht="12.75" hidden="1">
      <c r="A288" s="17" t="s">
        <v>206</v>
      </c>
      <c r="B288" s="31" t="s">
        <v>209</v>
      </c>
      <c r="C288" s="51" t="s">
        <v>207</v>
      </c>
      <c r="D288" s="31" t="s">
        <v>56</v>
      </c>
      <c r="E288" s="32">
        <f>E289</f>
        <v>450</v>
      </c>
      <c r="F288" s="32"/>
      <c r="G288" s="32">
        <f>G289</f>
        <v>179.9</v>
      </c>
      <c r="H288" s="32"/>
      <c r="I288" s="14"/>
      <c r="J288" s="32"/>
      <c r="K288" s="32"/>
      <c r="L288" s="32"/>
      <c r="M288" s="32"/>
      <c r="N288" s="32"/>
    </row>
    <row r="289" spans="1:14" ht="51" hidden="1">
      <c r="A289" s="17" t="s">
        <v>300</v>
      </c>
      <c r="B289" s="31" t="s">
        <v>209</v>
      </c>
      <c r="C289" s="31" t="s">
        <v>301</v>
      </c>
      <c r="D289" s="31" t="s">
        <v>56</v>
      </c>
      <c r="E289" s="32">
        <f>E290+E292+E294</f>
        <v>450</v>
      </c>
      <c r="F289" s="32"/>
      <c r="G289" s="32">
        <f>G290+G292+G294</f>
        <v>179.9</v>
      </c>
      <c r="H289" s="32"/>
      <c r="I289" s="14"/>
      <c r="J289" s="32"/>
      <c r="K289" s="32"/>
      <c r="L289" s="32"/>
      <c r="M289" s="32"/>
      <c r="N289" s="32"/>
    </row>
    <row r="290" spans="1:14" ht="25.5" customHeight="1" hidden="1">
      <c r="A290" s="17" t="s">
        <v>302</v>
      </c>
      <c r="B290" s="31" t="s">
        <v>209</v>
      </c>
      <c r="C290" s="31" t="s">
        <v>303</v>
      </c>
      <c r="D290" s="31" t="s">
        <v>56</v>
      </c>
      <c r="E290" s="32">
        <f>E291</f>
        <v>0</v>
      </c>
      <c r="F290" s="32"/>
      <c r="G290" s="32">
        <f>G291</f>
        <v>0</v>
      </c>
      <c r="H290" s="32"/>
      <c r="I290" s="14"/>
      <c r="J290" s="32"/>
      <c r="K290" s="32"/>
      <c r="L290" s="32"/>
      <c r="M290" s="32"/>
      <c r="N290" s="32"/>
    </row>
    <row r="291" spans="1:14" ht="36.75" customHeight="1" hidden="1">
      <c r="A291" s="17" t="s">
        <v>163</v>
      </c>
      <c r="B291" s="31" t="s">
        <v>209</v>
      </c>
      <c r="C291" s="31" t="s">
        <v>303</v>
      </c>
      <c r="D291" s="31" t="s">
        <v>162</v>
      </c>
      <c r="E291" s="32">
        <f>11250-11250</f>
        <v>0</v>
      </c>
      <c r="F291" s="32"/>
      <c r="G291" s="32">
        <f>11250-11250</f>
        <v>0</v>
      </c>
      <c r="H291" s="32"/>
      <c r="I291" s="14"/>
      <c r="J291" s="32"/>
      <c r="K291" s="32"/>
      <c r="L291" s="32"/>
      <c r="M291" s="32"/>
      <c r="N291" s="32"/>
    </row>
    <row r="292" spans="1:14" ht="36.75" customHeight="1" hidden="1">
      <c r="A292" s="17" t="s">
        <v>304</v>
      </c>
      <c r="B292" s="31" t="s">
        <v>209</v>
      </c>
      <c r="C292" s="31" t="s">
        <v>305</v>
      </c>
      <c r="D292" s="31" t="s">
        <v>56</v>
      </c>
      <c r="E292" s="32">
        <f>E293</f>
        <v>450</v>
      </c>
      <c r="F292" s="32"/>
      <c r="G292" s="32">
        <f>G293</f>
        <v>179.9</v>
      </c>
      <c r="H292" s="32"/>
      <c r="I292" s="14"/>
      <c r="J292" s="32"/>
      <c r="K292" s="32"/>
      <c r="L292" s="32"/>
      <c r="M292" s="32"/>
      <c r="N292" s="32"/>
    </row>
    <row r="293" spans="1:14" ht="30.75" customHeight="1" hidden="1">
      <c r="A293" s="17" t="s">
        <v>163</v>
      </c>
      <c r="B293" s="31" t="s">
        <v>209</v>
      </c>
      <c r="C293" s="31" t="s">
        <v>305</v>
      </c>
      <c r="D293" s="31" t="s">
        <v>162</v>
      </c>
      <c r="E293" s="32">
        <f>200+250</f>
        <v>450</v>
      </c>
      <c r="F293" s="32"/>
      <c r="G293" s="32">
        <v>179.9</v>
      </c>
      <c r="H293" s="32"/>
      <c r="I293" s="14"/>
      <c r="J293" s="32"/>
      <c r="K293" s="32"/>
      <c r="L293" s="32"/>
      <c r="M293" s="32"/>
      <c r="N293" s="32"/>
    </row>
    <row r="294" spans="1:14" ht="25.5" customHeight="1" hidden="1">
      <c r="A294" s="17" t="s">
        <v>306</v>
      </c>
      <c r="B294" s="31" t="s">
        <v>209</v>
      </c>
      <c r="C294" s="31" t="s">
        <v>307</v>
      </c>
      <c r="D294" s="31" t="s">
        <v>56</v>
      </c>
      <c r="E294" s="32">
        <f>E295</f>
        <v>0</v>
      </c>
      <c r="F294" s="32"/>
      <c r="G294" s="32">
        <f>G295</f>
        <v>0</v>
      </c>
      <c r="H294" s="32"/>
      <c r="I294" s="14"/>
      <c r="J294" s="32"/>
      <c r="K294" s="32"/>
      <c r="L294" s="32"/>
      <c r="M294" s="32"/>
      <c r="N294" s="32"/>
    </row>
    <row r="295" spans="1:14" ht="25.5" customHeight="1" hidden="1">
      <c r="A295" s="17" t="s">
        <v>163</v>
      </c>
      <c r="B295" s="31" t="s">
        <v>209</v>
      </c>
      <c r="C295" s="31" t="s">
        <v>307</v>
      </c>
      <c r="D295" s="31" t="s">
        <v>162</v>
      </c>
      <c r="E295" s="32">
        <f>3600-3600</f>
        <v>0</v>
      </c>
      <c r="F295" s="32"/>
      <c r="G295" s="32">
        <f>3600-3600</f>
        <v>0</v>
      </c>
      <c r="H295" s="32"/>
      <c r="I295" s="14"/>
      <c r="J295" s="32"/>
      <c r="K295" s="32"/>
      <c r="L295" s="32"/>
      <c r="M295" s="32"/>
      <c r="N295" s="32"/>
    </row>
    <row r="296" spans="1:14" ht="12.75">
      <c r="A296" s="62" t="s">
        <v>65</v>
      </c>
      <c r="B296" s="63" t="s">
        <v>112</v>
      </c>
      <c r="C296" s="63" t="s">
        <v>71</v>
      </c>
      <c r="D296" s="63" t="s">
        <v>56</v>
      </c>
      <c r="E296" s="64">
        <f>E297+E304</f>
        <v>522</v>
      </c>
      <c r="F296" s="64">
        <f>F297+F304</f>
        <v>130.1</v>
      </c>
      <c r="G296" s="83">
        <f>F296/F321*100</f>
        <v>1.516511440860716</v>
      </c>
      <c r="H296" s="80">
        <f>F296/E296*100</f>
        <v>24.923371647509576</v>
      </c>
      <c r="I296" s="65"/>
      <c r="J296" s="64">
        <f>J297+J304</f>
        <v>522</v>
      </c>
      <c r="K296" s="64">
        <f>K297+K304</f>
        <v>130.1</v>
      </c>
      <c r="L296" s="83">
        <f>K296/K321*100</f>
        <v>1.3813679896370854</v>
      </c>
      <c r="M296" s="83">
        <f>K296/J296*100</f>
        <v>24.923371647509576</v>
      </c>
      <c r="N296" s="80">
        <f>F296/K296*100</f>
        <v>100</v>
      </c>
    </row>
    <row r="297" spans="1:14" ht="12.75">
      <c r="A297" s="25" t="s">
        <v>113</v>
      </c>
      <c r="B297" s="48">
        <v>1001</v>
      </c>
      <c r="C297" s="12" t="s">
        <v>71</v>
      </c>
      <c r="D297" s="11" t="s">
        <v>56</v>
      </c>
      <c r="E297" s="18">
        <v>522</v>
      </c>
      <c r="F297" s="18">
        <v>130.1</v>
      </c>
      <c r="G297" s="18"/>
      <c r="H297" s="85">
        <f>F297/E297*100</f>
        <v>24.923371647509576</v>
      </c>
      <c r="I297" s="19"/>
      <c r="J297" s="18">
        <v>522</v>
      </c>
      <c r="K297" s="18">
        <v>130.1</v>
      </c>
      <c r="L297" s="18"/>
      <c r="M297" s="85">
        <f>K297/J297*100</f>
        <v>24.923371647509576</v>
      </c>
      <c r="N297" s="18"/>
    </row>
    <row r="298" spans="1:14" ht="25.5" hidden="1">
      <c r="A298" s="17" t="s">
        <v>184</v>
      </c>
      <c r="B298" s="66">
        <v>1001</v>
      </c>
      <c r="C298" s="31" t="s">
        <v>185</v>
      </c>
      <c r="D298" s="20" t="s">
        <v>56</v>
      </c>
      <c r="E298" s="21">
        <f>E299</f>
        <v>7500.5</v>
      </c>
      <c r="F298" s="21"/>
      <c r="G298" s="21">
        <f>G299</f>
        <v>3399.4</v>
      </c>
      <c r="H298" s="85">
        <f>F298/E298*100</f>
        <v>0</v>
      </c>
      <c r="I298" s="19"/>
      <c r="J298" s="21">
        <f>J299</f>
        <v>7500.5</v>
      </c>
      <c r="K298" s="21"/>
      <c r="L298" s="21">
        <f>L299</f>
        <v>3399.4</v>
      </c>
      <c r="M298" s="85">
        <f>K298/J298*100</f>
        <v>0</v>
      </c>
      <c r="N298" s="21"/>
    </row>
    <row r="299" spans="1:14" ht="38.25" hidden="1">
      <c r="A299" s="17" t="s">
        <v>231</v>
      </c>
      <c r="B299" s="66">
        <v>1001</v>
      </c>
      <c r="C299" s="31" t="s">
        <v>186</v>
      </c>
      <c r="D299" s="20" t="s">
        <v>56</v>
      </c>
      <c r="E299" s="21">
        <f>E300</f>
        <v>7500.5</v>
      </c>
      <c r="F299" s="21"/>
      <c r="G299" s="21">
        <f>G300</f>
        <v>3399.4</v>
      </c>
      <c r="H299" s="85">
        <f>F299/E299*100</f>
        <v>0</v>
      </c>
      <c r="I299" s="19"/>
      <c r="J299" s="21">
        <f>J300</f>
        <v>7500.5</v>
      </c>
      <c r="K299" s="21"/>
      <c r="L299" s="21">
        <f>L300</f>
        <v>3399.4</v>
      </c>
      <c r="M299" s="85">
        <f>K299/J299*100</f>
        <v>0</v>
      </c>
      <c r="N299" s="21"/>
    </row>
    <row r="300" spans="1:14" ht="12.75" hidden="1">
      <c r="A300" s="17" t="s">
        <v>157</v>
      </c>
      <c r="B300" s="66">
        <v>1001</v>
      </c>
      <c r="C300" s="31" t="s">
        <v>186</v>
      </c>
      <c r="D300" s="20" t="s">
        <v>88</v>
      </c>
      <c r="E300" s="21">
        <v>7500.5</v>
      </c>
      <c r="F300" s="21"/>
      <c r="G300" s="40">
        <v>3399.4</v>
      </c>
      <c r="H300" s="85">
        <f>F300/E300*100</f>
        <v>0</v>
      </c>
      <c r="I300" s="78"/>
      <c r="J300" s="21">
        <v>7500.5</v>
      </c>
      <c r="K300" s="21"/>
      <c r="L300" s="40">
        <v>3399.4</v>
      </c>
      <c r="M300" s="85">
        <f>K300/J300*100</f>
        <v>0</v>
      </c>
      <c r="N300" s="21"/>
    </row>
    <row r="301" spans="1:14" ht="25.5" hidden="1">
      <c r="A301" s="17" t="s">
        <v>128</v>
      </c>
      <c r="B301" s="12" t="s">
        <v>114</v>
      </c>
      <c r="C301" s="12" t="s">
        <v>129</v>
      </c>
      <c r="D301" s="12" t="s">
        <v>56</v>
      </c>
      <c r="E301" s="13">
        <f aca="true" t="shared" si="12" ref="E301:G302">E302</f>
        <v>33782</v>
      </c>
      <c r="F301" s="13">
        <f t="shared" si="12"/>
        <v>33782</v>
      </c>
      <c r="G301" s="13">
        <f t="shared" si="12"/>
        <v>18280.2</v>
      </c>
      <c r="H301" s="13"/>
      <c r="I301" s="14"/>
      <c r="J301" s="13">
        <f aca="true" t="shared" si="13" ref="J301:L302">J302</f>
        <v>33782</v>
      </c>
      <c r="K301" s="13">
        <f t="shared" si="13"/>
        <v>33782</v>
      </c>
      <c r="L301" s="13">
        <f t="shared" si="13"/>
        <v>18280.2</v>
      </c>
      <c r="M301" s="13"/>
      <c r="N301" s="13"/>
    </row>
    <row r="302" spans="1:14" ht="63.75" hidden="1">
      <c r="A302" s="17" t="s">
        <v>210</v>
      </c>
      <c r="B302" s="12" t="s">
        <v>114</v>
      </c>
      <c r="C302" s="12" t="s">
        <v>195</v>
      </c>
      <c r="D302" s="12" t="s">
        <v>56</v>
      </c>
      <c r="E302" s="13">
        <f t="shared" si="12"/>
        <v>33782</v>
      </c>
      <c r="F302" s="13">
        <f t="shared" si="12"/>
        <v>33782</v>
      </c>
      <c r="G302" s="13">
        <f t="shared" si="12"/>
        <v>18280.2</v>
      </c>
      <c r="H302" s="13"/>
      <c r="I302" s="14"/>
      <c r="J302" s="13">
        <f t="shared" si="13"/>
        <v>33782</v>
      </c>
      <c r="K302" s="13">
        <f t="shared" si="13"/>
        <v>33782</v>
      </c>
      <c r="L302" s="13">
        <f t="shared" si="13"/>
        <v>18280.2</v>
      </c>
      <c r="M302" s="13"/>
      <c r="N302" s="13"/>
    </row>
    <row r="303" spans="1:14" ht="12.75" hidden="1">
      <c r="A303" s="17" t="s">
        <v>157</v>
      </c>
      <c r="B303" s="12" t="s">
        <v>114</v>
      </c>
      <c r="C303" s="12" t="s">
        <v>195</v>
      </c>
      <c r="D303" s="12" t="s">
        <v>88</v>
      </c>
      <c r="E303" s="13">
        <v>33782</v>
      </c>
      <c r="F303" s="13">
        <v>33782</v>
      </c>
      <c r="G303" s="13">
        <v>18280.2</v>
      </c>
      <c r="H303" s="13"/>
      <c r="I303" s="14"/>
      <c r="J303" s="13">
        <v>33782</v>
      </c>
      <c r="K303" s="13">
        <v>33782</v>
      </c>
      <c r="L303" s="13">
        <v>18280.2</v>
      </c>
      <c r="M303" s="13"/>
      <c r="N303" s="13"/>
    </row>
    <row r="304" spans="1:14" ht="12.75">
      <c r="A304" s="25" t="s">
        <v>29</v>
      </c>
      <c r="B304" s="12" t="s">
        <v>30</v>
      </c>
      <c r="C304" s="12" t="s">
        <v>71</v>
      </c>
      <c r="D304" s="12" t="s">
        <v>56</v>
      </c>
      <c r="E304" s="13">
        <v>0</v>
      </c>
      <c r="F304" s="13">
        <v>0</v>
      </c>
      <c r="G304" s="13"/>
      <c r="H304" s="13"/>
      <c r="I304" s="14"/>
      <c r="J304" s="13">
        <v>0</v>
      </c>
      <c r="K304" s="13">
        <v>0</v>
      </c>
      <c r="L304" s="13"/>
      <c r="M304" s="13"/>
      <c r="N304" s="13"/>
    </row>
    <row r="305" spans="1:14" ht="25.5" hidden="1">
      <c r="A305" s="17" t="s">
        <v>47</v>
      </c>
      <c r="B305" s="12" t="s">
        <v>30</v>
      </c>
      <c r="C305" s="12" t="s">
        <v>48</v>
      </c>
      <c r="D305" s="12" t="s">
        <v>56</v>
      </c>
      <c r="E305" s="13">
        <f>E306</f>
        <v>661.5</v>
      </c>
      <c r="F305" s="13"/>
      <c r="G305" s="13">
        <f>G306</f>
        <v>381.7</v>
      </c>
      <c r="H305" s="13"/>
      <c r="I305" s="14"/>
      <c r="J305" s="13"/>
      <c r="K305" s="13"/>
      <c r="L305" s="13"/>
      <c r="M305" s="13"/>
      <c r="N305" s="13"/>
    </row>
    <row r="306" spans="1:14" ht="12.75" hidden="1">
      <c r="A306" s="17" t="s">
        <v>49</v>
      </c>
      <c r="B306" s="12" t="s">
        <v>30</v>
      </c>
      <c r="C306" s="12" t="s">
        <v>50</v>
      </c>
      <c r="D306" s="12" t="s">
        <v>56</v>
      </c>
      <c r="E306" s="13">
        <f>E307</f>
        <v>661.5</v>
      </c>
      <c r="F306" s="13"/>
      <c r="G306" s="13">
        <f>G307</f>
        <v>381.7</v>
      </c>
      <c r="H306" s="13"/>
      <c r="I306" s="14"/>
      <c r="J306" s="13"/>
      <c r="K306" s="13"/>
      <c r="L306" s="13"/>
      <c r="M306" s="13"/>
      <c r="N306" s="13"/>
    </row>
    <row r="307" spans="1:14" ht="25.5" hidden="1">
      <c r="A307" s="17" t="s">
        <v>136</v>
      </c>
      <c r="B307" s="12" t="s">
        <v>30</v>
      </c>
      <c r="C307" s="12" t="s">
        <v>50</v>
      </c>
      <c r="D307" s="12" t="s">
        <v>137</v>
      </c>
      <c r="E307" s="13">
        <v>661.5</v>
      </c>
      <c r="F307" s="13"/>
      <c r="G307" s="13">
        <v>381.7</v>
      </c>
      <c r="H307" s="13"/>
      <c r="I307" s="14"/>
      <c r="J307" s="13"/>
      <c r="K307" s="13"/>
      <c r="L307" s="13"/>
      <c r="M307" s="13"/>
      <c r="N307" s="13"/>
    </row>
    <row r="308" spans="1:14" ht="12.75">
      <c r="A308" s="62" t="s">
        <v>225</v>
      </c>
      <c r="B308" s="34" t="s">
        <v>1</v>
      </c>
      <c r="C308" s="34" t="s">
        <v>71</v>
      </c>
      <c r="D308" s="34" t="s">
        <v>56</v>
      </c>
      <c r="E308" s="35">
        <f>E309+E310</f>
        <v>15836.2</v>
      </c>
      <c r="F308" s="35">
        <f>F309+F310</f>
        <v>1709.7</v>
      </c>
      <c r="G308" s="83">
        <f>F308/F321*100</f>
        <v>19.92912844304048</v>
      </c>
      <c r="H308" s="80">
        <f>F308/E308*100</f>
        <v>10.796150591682348</v>
      </c>
      <c r="I308" s="14"/>
      <c r="J308" s="35">
        <f>J309</f>
        <v>10675.1</v>
      </c>
      <c r="K308" s="35">
        <f>K309</f>
        <v>1714.5</v>
      </c>
      <c r="L308" s="83">
        <f>K308/K321*100</f>
        <v>18.204115436070587</v>
      </c>
      <c r="M308" s="83">
        <f>K308/J308*100</f>
        <v>16.060739477850326</v>
      </c>
      <c r="N308" s="80">
        <f>F308/K308*100</f>
        <v>99.72003499562555</v>
      </c>
    </row>
    <row r="309" spans="1:14" ht="12.75">
      <c r="A309" s="27" t="s">
        <v>365</v>
      </c>
      <c r="B309" s="12" t="s">
        <v>366</v>
      </c>
      <c r="C309" s="12" t="s">
        <v>71</v>
      </c>
      <c r="D309" s="12" t="s">
        <v>56</v>
      </c>
      <c r="E309" s="13">
        <v>10836.2</v>
      </c>
      <c r="F309" s="13">
        <v>1709.7</v>
      </c>
      <c r="G309" s="13"/>
      <c r="H309" s="85">
        <f>F309/E309*100</f>
        <v>15.777671139329286</v>
      </c>
      <c r="I309" s="14"/>
      <c r="J309" s="13">
        <v>10675.1</v>
      </c>
      <c r="K309" s="13">
        <v>1714.5</v>
      </c>
      <c r="L309" s="13"/>
      <c r="M309" s="85">
        <f>K309/J309*100</f>
        <v>16.060739477850326</v>
      </c>
      <c r="N309" s="13"/>
    </row>
    <row r="310" spans="1:14" ht="12.75">
      <c r="A310" s="27" t="s">
        <v>384</v>
      </c>
      <c r="B310" s="12" t="s">
        <v>385</v>
      </c>
      <c r="C310" s="12" t="s">
        <v>71</v>
      </c>
      <c r="D310" s="12" t="s">
        <v>56</v>
      </c>
      <c r="E310" s="13">
        <v>5000</v>
      </c>
      <c r="F310" s="13"/>
      <c r="G310" s="13"/>
      <c r="H310" s="85"/>
      <c r="I310" s="14"/>
      <c r="J310" s="13"/>
      <c r="K310" s="13"/>
      <c r="L310" s="13"/>
      <c r="M310" s="85"/>
      <c r="N310" s="13"/>
    </row>
    <row r="311" spans="1:14" ht="25.5">
      <c r="A311" s="62" t="s">
        <v>374</v>
      </c>
      <c r="B311" s="12" t="s">
        <v>373</v>
      </c>
      <c r="C311" s="12" t="s">
        <v>71</v>
      </c>
      <c r="D311" s="12" t="s">
        <v>56</v>
      </c>
      <c r="E311" s="35">
        <f>E312</f>
        <v>0</v>
      </c>
      <c r="F311" s="35">
        <f>F312</f>
        <v>0</v>
      </c>
      <c r="G311" s="13"/>
      <c r="H311" s="80"/>
      <c r="I311" s="14"/>
      <c r="J311" s="35">
        <f>J312</f>
        <v>0</v>
      </c>
      <c r="K311" s="35">
        <f>K312</f>
        <v>0</v>
      </c>
      <c r="L311" s="13"/>
      <c r="M311" s="13"/>
      <c r="N311" s="13"/>
    </row>
    <row r="312" spans="1:14" ht="25.5">
      <c r="A312" s="27" t="s">
        <v>375</v>
      </c>
      <c r="B312" s="12" t="s">
        <v>376</v>
      </c>
      <c r="C312" s="12" t="s">
        <v>71</v>
      </c>
      <c r="D312" s="12" t="s">
        <v>56</v>
      </c>
      <c r="E312" s="13">
        <v>0</v>
      </c>
      <c r="F312" s="13">
        <v>0</v>
      </c>
      <c r="G312" s="13"/>
      <c r="H312" s="85"/>
      <c r="I312" s="14"/>
      <c r="J312" s="13">
        <v>0</v>
      </c>
      <c r="K312" s="13">
        <v>0</v>
      </c>
      <c r="L312" s="13"/>
      <c r="M312" s="85"/>
      <c r="N312" s="13"/>
    </row>
    <row r="313" spans="1:14" ht="38.25">
      <c r="A313" s="33" t="s">
        <v>369</v>
      </c>
      <c r="B313" s="34" t="s">
        <v>367</v>
      </c>
      <c r="C313" s="34" t="s">
        <v>71</v>
      </c>
      <c r="D313" s="34" t="s">
        <v>56</v>
      </c>
      <c r="E313" s="35">
        <f>E314</f>
        <v>0</v>
      </c>
      <c r="F313" s="35">
        <f>F314</f>
        <v>0</v>
      </c>
      <c r="G313" s="81">
        <f>F313/F321*100</f>
        <v>0</v>
      </c>
      <c r="H313" s="85"/>
      <c r="I313" s="36"/>
      <c r="J313" s="88">
        <f>J314</f>
        <v>0</v>
      </c>
      <c r="K313" s="88">
        <f>K314</f>
        <v>0</v>
      </c>
      <c r="L313" s="81">
        <f>K313/K321*100</f>
        <v>0</v>
      </c>
      <c r="M313" s="85"/>
      <c r="N313" s="80"/>
    </row>
    <row r="314" spans="1:14" ht="25.5">
      <c r="A314" s="25" t="s">
        <v>370</v>
      </c>
      <c r="B314" s="12" t="s">
        <v>368</v>
      </c>
      <c r="C314" s="12" t="s">
        <v>71</v>
      </c>
      <c r="D314" s="12" t="s">
        <v>56</v>
      </c>
      <c r="E314" s="13">
        <v>0</v>
      </c>
      <c r="F314" s="13">
        <v>0</v>
      </c>
      <c r="G314" s="13"/>
      <c r="H314" s="85"/>
      <c r="I314" s="14"/>
      <c r="J314" s="13">
        <v>0</v>
      </c>
      <c r="K314" s="13">
        <v>0</v>
      </c>
      <c r="L314" s="13"/>
      <c r="M314" s="85"/>
      <c r="N314" s="13"/>
    </row>
    <row r="315" spans="1:14" ht="25.5" hidden="1">
      <c r="A315" s="17" t="s">
        <v>128</v>
      </c>
      <c r="B315" s="12" t="s">
        <v>3</v>
      </c>
      <c r="C315" s="12" t="s">
        <v>129</v>
      </c>
      <c r="D315" s="12" t="s">
        <v>56</v>
      </c>
      <c r="E315" s="13">
        <f>E316</f>
        <v>590864</v>
      </c>
      <c r="F315" s="13"/>
      <c r="G315" s="13">
        <f>G316</f>
        <v>528516</v>
      </c>
      <c r="H315" s="13"/>
      <c r="I315" s="14"/>
      <c r="J315" s="13"/>
      <c r="K315" s="13"/>
      <c r="L315" s="13"/>
      <c r="M315" s="13"/>
      <c r="N315" s="13"/>
    </row>
    <row r="316" spans="1:14" ht="51" hidden="1">
      <c r="A316" s="61" t="s">
        <v>4</v>
      </c>
      <c r="B316" s="12" t="s">
        <v>3</v>
      </c>
      <c r="C316" s="12" t="s">
        <v>5</v>
      </c>
      <c r="D316" s="12" t="s">
        <v>56</v>
      </c>
      <c r="E316" s="13">
        <f>E317+E319</f>
        <v>590864</v>
      </c>
      <c r="F316" s="13"/>
      <c r="G316" s="13">
        <f>G317+G319</f>
        <v>528516</v>
      </c>
      <c r="H316" s="13"/>
      <c r="I316" s="14"/>
      <c r="J316" s="13"/>
      <c r="K316" s="13"/>
      <c r="L316" s="13"/>
      <c r="M316" s="13"/>
      <c r="N316" s="13"/>
    </row>
    <row r="317" spans="1:14" ht="76.5" hidden="1">
      <c r="A317" s="17" t="s">
        <v>6</v>
      </c>
      <c r="B317" s="12" t="s">
        <v>3</v>
      </c>
      <c r="C317" s="12" t="s">
        <v>7</v>
      </c>
      <c r="D317" s="12" t="s">
        <v>56</v>
      </c>
      <c r="E317" s="13">
        <f>E318</f>
        <v>590854</v>
      </c>
      <c r="F317" s="13"/>
      <c r="G317" s="13">
        <f>G318</f>
        <v>528506</v>
      </c>
      <c r="H317" s="13"/>
      <c r="I317" s="14"/>
      <c r="J317" s="13"/>
      <c r="K317" s="13"/>
      <c r="L317" s="13"/>
      <c r="M317" s="13"/>
      <c r="N317" s="13"/>
    </row>
    <row r="318" spans="1:14" ht="12.75" hidden="1">
      <c r="A318" s="17" t="s">
        <v>2</v>
      </c>
      <c r="B318" s="12" t="s">
        <v>3</v>
      </c>
      <c r="C318" s="12" t="s">
        <v>7</v>
      </c>
      <c r="D318" s="12" t="s">
        <v>8</v>
      </c>
      <c r="E318" s="13">
        <v>590854</v>
      </c>
      <c r="F318" s="13"/>
      <c r="G318" s="13">
        <v>528506</v>
      </c>
      <c r="H318" s="13"/>
      <c r="I318" s="14"/>
      <c r="J318" s="13"/>
      <c r="K318" s="13"/>
      <c r="L318" s="13"/>
      <c r="M318" s="13"/>
      <c r="N318" s="13"/>
    </row>
    <row r="319" spans="1:14" ht="51" hidden="1">
      <c r="A319" s="17" t="s">
        <v>9</v>
      </c>
      <c r="B319" s="12" t="s">
        <v>3</v>
      </c>
      <c r="C319" s="12" t="s">
        <v>10</v>
      </c>
      <c r="D319" s="12" t="s">
        <v>56</v>
      </c>
      <c r="E319" s="13">
        <f>E320</f>
        <v>10</v>
      </c>
      <c r="F319" s="13"/>
      <c r="G319" s="13">
        <f>G320</f>
        <v>10</v>
      </c>
      <c r="H319" s="13"/>
      <c r="I319" s="14"/>
      <c r="J319" s="13"/>
      <c r="K319" s="13"/>
      <c r="L319" s="13"/>
      <c r="M319" s="13"/>
      <c r="N319" s="13"/>
    </row>
    <row r="320" spans="1:14" ht="12.75" hidden="1">
      <c r="A320" s="17" t="s">
        <v>2</v>
      </c>
      <c r="B320" s="12" t="s">
        <v>3</v>
      </c>
      <c r="C320" s="12" t="s">
        <v>10</v>
      </c>
      <c r="D320" s="12" t="s">
        <v>8</v>
      </c>
      <c r="E320" s="13">
        <v>10</v>
      </c>
      <c r="F320" s="13"/>
      <c r="G320" s="13">
        <v>10</v>
      </c>
      <c r="H320" s="13"/>
      <c r="I320" s="14"/>
      <c r="J320" s="13"/>
      <c r="K320" s="13"/>
      <c r="L320" s="13"/>
      <c r="M320" s="13"/>
      <c r="N320" s="13"/>
    </row>
    <row r="321" spans="1:14" ht="12.75">
      <c r="A321" s="33" t="s">
        <v>68</v>
      </c>
      <c r="B321" s="67"/>
      <c r="C321" s="67"/>
      <c r="D321" s="67"/>
      <c r="E321" s="35">
        <f>E15+E82+E87+E130+E151+E176+E225+E296+E313+E308+E311</f>
        <v>62971.2</v>
      </c>
      <c r="F321" s="35">
        <f>F15+F82+F87+F130+F151+F176+F225+F296+F313+F308+F311</f>
        <v>8578.900000000001</v>
      </c>
      <c r="G321" s="81">
        <v>100</v>
      </c>
      <c r="H321" s="80">
        <f>F321/E321*100</f>
        <v>13.623529486495418</v>
      </c>
      <c r="I321" s="36"/>
      <c r="J321" s="88">
        <f>J15+J82+J87+J130+J151+J176+J225+J296+J313+J308+J311</f>
        <v>50634.6</v>
      </c>
      <c r="K321" s="88">
        <f>K15+K82+K87+K130+K151+K176+K225+K296+K313+K308+K311</f>
        <v>9418.2</v>
      </c>
      <c r="L321" s="81">
        <v>100</v>
      </c>
      <c r="M321" s="81">
        <f>K321/J321*100</f>
        <v>18.60032467917195</v>
      </c>
      <c r="N321" s="80">
        <f>F321/K321*100</f>
        <v>91.08853071712217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2017-04-14T11:31:54Z</cp:lastPrinted>
  <dcterms:created xsi:type="dcterms:W3CDTF">2003-07-23T10:25:27Z</dcterms:created>
  <dcterms:modified xsi:type="dcterms:W3CDTF">2018-04-25T06:30:33Z</dcterms:modified>
  <cp:category/>
  <cp:version/>
  <cp:contentType/>
  <cp:contentStatus/>
</cp:coreProperties>
</file>