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9 месяцев" sheetId="1" r:id="rId1"/>
  </sheets>
  <definedNames>
    <definedName name="_xlnm.Print_Titles" localSheetId="0">'Прил.2. 9 месяцев'!$12:$14</definedName>
    <definedName name="_xlnm.Print_Area" localSheetId="0">'Прил.2. 9 месяцев'!$A$1:$N$321</definedName>
  </definedNames>
  <calcPr fullCalcOnLoad="1"/>
</workbook>
</file>

<file path=xl/sharedStrings.xml><?xml version="1.0" encoding="utf-8"?>
<sst xmlns="http://schemas.openxmlformats.org/spreadsheetml/2006/main" count="1242" uniqueCount="387">
  <si>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</si>
  <si>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</si>
  <si>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</si>
  <si>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</si>
  <si>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</si>
  <si>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</si>
  <si>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</si>
  <si>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</si>
  <si>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</si>
  <si>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</si>
  <si>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</si>
  <si>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</si>
  <si>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</si>
  <si>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</si>
  <si>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</si>
  <si>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</si>
  <si>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</si>
  <si>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</si>
  <si>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</si>
  <si>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</si>
  <si>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</si>
  <si>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</si>
  <si>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</si>
  <si>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</si>
  <si>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</si>
  <si>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</si>
  <si>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</si>
  <si>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</si>
  <si>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</si>
  <si>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</si>
  <si>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</si>
  <si>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</si>
  <si>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</si>
  <si>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</si>
  <si>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</si>
  <si>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</si>
  <si>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</si>
  <si>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</si>
  <si>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</si>
  <si>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</si>
  <si>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</si>
  <si>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</si>
  <si>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</si>
  <si>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</si>
  <si>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</si>
  <si>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</si>
  <si>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</si>
  <si>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</si>
  <si>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</si>
  <si>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</si>
  <si>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</si>
  <si>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</si>
  <si>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</si>
  <si>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</si>
  <si>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</si>
  <si>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</si>
  <si>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</si>
  <si>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</si>
  <si>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</si>
  <si>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</si>
  <si>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</si>
  <si>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</si>
  <si>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</si>
  <si>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</si>
  <si>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</si>
  <si>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</si>
  <si>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</si>
  <si>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</si>
  <si>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</si>
  <si>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</si>
  <si>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</si>
  <si>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</si>
  <si>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</si>
  <si>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</si>
  <si>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</si>
  <si>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</si>
  <si>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</si>
  <si>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</si>
  <si>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</si>
  <si>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</si>
  <si>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</si>
  <si>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</si>
  <si>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</si>
  <si>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</si>
  <si>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</si>
  <si>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</si>
  <si>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</si>
  <si>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</si>
  <si>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</si>
  <si>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</si>
  <si>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</si>
  <si>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</si>
  <si>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</si>
  <si>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</si>
  <si>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</si>
  <si>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</si>
  <si>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</si>
  <si>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</si>
  <si>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</si>
  <si>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</si>
  <si>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</si>
  <si>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</si>
  <si>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</si>
  <si>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</si>
  <si>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</si>
  <si>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</si>
  <si>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</si>
  <si>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</si>
  <si>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</si>
  <si>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</si>
  <si>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</si>
  <si>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</si>
  <si>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</si>
  <si>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</si>
  <si>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</si>
  <si>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</si>
  <si>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</si>
  <si>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</si>
  <si>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</si>
  <si>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</si>
  <si>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</si>
  <si>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</si>
  <si>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</si>
  <si>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</si>
  <si>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</si>
  <si>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</si>
  <si>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</si>
  <si>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</si>
  <si>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</si>
  <si>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</si>
  <si>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</si>
  <si>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</si>
  <si>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</si>
  <si>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</si>
  <si>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</si>
  <si>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</si>
  <si>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</si>
  <si>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</si>
  <si>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</si>
  <si>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</si>
  <si>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</si>
  <si>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</si>
  <si>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</si>
  <si>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</si>
  <si>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</si>
  <si>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</si>
  <si>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</si>
  <si>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</si>
  <si>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</si>
  <si>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</si>
  <si>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</si>
  <si>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</si>
  <si>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</si>
  <si>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</si>
  <si>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</si>
  <si>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</si>
  <si>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</si>
  <si>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</si>
  <si>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</si>
  <si>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</si>
  <si>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</si>
  <si>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</si>
  <si>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</si>
  <si>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</si>
  <si>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</si>
  <si>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</si>
  <si>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</si>
  <si>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</si>
  <si>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</si>
  <si>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</si>
  <si>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</si>
  <si>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</si>
  <si>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</si>
  <si>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</si>
  <si>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</si>
  <si>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</si>
  <si>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</si>
  <si>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</si>
  <si>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</si>
  <si>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</si>
  <si>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</si>
  <si>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</si>
  <si>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</si>
  <si>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</si>
  <si>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</si>
  <si>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</si>
  <si>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</si>
  <si>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</si>
  <si>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</si>
  <si>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</si>
  <si>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</si>
  <si>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</si>
  <si>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</si>
  <si>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</si>
  <si>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</si>
  <si>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</si>
  <si>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</si>
  <si>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</si>
  <si>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</si>
  <si>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</si>
  <si>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</si>
  <si>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</si>
  <si>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</si>
  <si>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</si>
  <si>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</si>
  <si>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</si>
  <si>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</si>
  <si>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</si>
  <si>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</si>
  <si>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</si>
  <si>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</si>
  <si>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</si>
  <si>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</si>
  <si>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</si>
  <si>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</si>
  <si>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</si>
  <si>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</si>
  <si>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</si>
  <si>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</si>
  <si>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</si>
  <si>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</si>
  <si>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</si>
  <si>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</si>
  <si>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</si>
  <si>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</si>
  <si>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</si>
  <si>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</si>
  <si>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</si>
  <si>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</si>
  <si>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</si>
  <si>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</si>
  <si>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</si>
  <si>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</si>
  <si>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</si>
  <si>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</si>
  <si>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</si>
  <si>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</si>
  <si>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</si>
  <si>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</si>
  <si>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</si>
  <si>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</si>
  <si>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</si>
  <si>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</si>
  <si>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</si>
  <si>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</si>
  <si>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</si>
  <si>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</si>
  <si>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</si>
  <si>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</si>
  <si>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</si>
  <si>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</si>
  <si>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</si>
  <si>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</si>
  <si>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</si>
  <si>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</si>
  <si>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</si>
  <si>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</si>
  <si>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</si>
  <si>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</si>
  <si>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</si>
  <si>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</si>
  <si>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</si>
  <si>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</si>
  <si>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</si>
  <si>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</si>
  <si>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</si>
  <si>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</si>
  <si>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</si>
  <si>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</si>
  <si>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</si>
  <si>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</si>
  <si>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</si>
  <si>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</si>
  <si>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</si>
  <si>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</si>
  <si>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</si>
  <si>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</si>
  <si>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</si>
  <si>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</si>
  <si>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</si>
  <si>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</si>
  <si>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</si>
  <si>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</si>
  <si>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</si>
  <si>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</si>
  <si>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</si>
  <si>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</si>
  <si>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</si>
  <si>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</si>
  <si>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</si>
  <si>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</si>
  <si>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</si>
  <si>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</si>
  <si>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</si>
  <si>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</si>
  <si>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</si>
  <si>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</si>
  <si>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</si>
  <si>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</si>
  <si>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</si>
  <si>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</si>
  <si>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</si>
  <si>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</si>
  <si>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</si>
  <si>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</si>
  <si>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</si>
  <si>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</si>
  <si>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</si>
  <si>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</si>
  <si>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</si>
  <si>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</si>
  <si>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</si>
  <si>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</si>
  <si>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</si>
  <si>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</si>
  <si>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</si>
  <si>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</si>
  <si>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</si>
  <si>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</si>
  <si>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</si>
  <si>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</si>
  <si>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</si>
  <si>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</si>
  <si>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</si>
  <si>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</si>
  <si>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</si>
  <si>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</si>
  <si>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</si>
  <si>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</si>
  <si>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</si>
  <si>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</si>
  <si>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</si>
  <si>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</si>
  <si>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</si>
  <si>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</si>
  <si>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</si>
  <si>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</si>
  <si>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</si>
  <si>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</si>
  <si>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</si>
  <si>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</si>
  <si>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</si>
  <si>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</si>
  <si>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</si>
  <si>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</si>
  <si>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</si>
  <si>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</si>
  <si>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</si>
  <si>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</si>
  <si>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</si>
  <si>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</si>
  <si>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</si>
  <si>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</si>
  <si>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</si>
  <si>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</si>
  <si>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</si>
  <si>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</si>
  <si>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</si>
  <si>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</si>
  <si>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</si>
  <si>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</si>
  <si>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</si>
  <si>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</si>
  <si>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</si>
  <si>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</si>
  <si>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</si>
  <si>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</si>
  <si>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</si>
  <si>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</si>
  <si>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</si>
  <si>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</si>
  <si>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</si>
  <si>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</si>
  <si>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</si>
  <si>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</si>
  <si>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Водное хозяйство</t>
  </si>
  <si>
    <t>0406</t>
  </si>
  <si>
    <t>комиссии по отчету об исполнении бюджета за 1 квартал</t>
  </si>
  <si>
    <t>Исполнено за 1 квартал текущего года</t>
  </si>
  <si>
    <t xml:space="preserve">Исполнено за 1 квартал </t>
  </si>
  <si>
    <t>Мобилизационная и вневойсковая подготовка</t>
  </si>
  <si>
    <t>0203</t>
  </si>
  <si>
    <t>Другие вопросы в области жилищно-коммунального хозяйства</t>
  </si>
  <si>
    <t>2017 год</t>
  </si>
  <si>
    <t>2018 года</t>
  </si>
  <si>
    <t>Исполнение расходов за 1 квартал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</si>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</sst>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1"/>
  <sheetViews>
    <sheetView tabSelected="1" view="pageBreakPreview" zoomScaleSheetLayoutView="100" workbookViewId="0" topLeftCell="A10">
      <selection activeCell="E14" sqref="E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357</v>
      </c>
      <c r="H1" s="2"/>
      <c r="I1" s="2"/>
      <c r="J1" s="2"/>
      <c r="K1" s="2"/>
      <c r="L1" s="2"/>
      <c r="M1" s="2"/>
    </row>
    <row r="2" spans="7:13" ht="15.75">
      <c r="G2" s="2" t="s">
        <v>377</v>
      </c>
      <c r="H2" s="2"/>
      <c r="I2" s="2"/>
      <c r="J2" s="2"/>
      <c r="K2" s="2"/>
      <c r="L2" s="2"/>
      <c r="M2" s="2"/>
    </row>
    <row r="3" spans="7:13" ht="15.75">
      <c r="G3" s="2" t="s">
        <v>384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90" t="s">
        <v>385</v>
      </c>
      <c r="B10" s="90"/>
      <c r="C10" s="90"/>
      <c r="D10" s="90"/>
      <c r="E10" s="90"/>
      <c r="F10" s="90"/>
      <c r="G10" s="90"/>
      <c r="H10" s="90"/>
    </row>
    <row r="11" spans="1:6" ht="12.75" customHeight="1">
      <c r="A11" s="90"/>
      <c r="B11" s="90"/>
      <c r="C11" s="90"/>
      <c r="D11" s="90"/>
      <c r="E11" s="90"/>
      <c r="F11" s="90"/>
    </row>
    <row r="12" ht="12.75">
      <c r="N12" s="3" t="s">
        <v>197</v>
      </c>
    </row>
    <row r="13" spans="1:14" s="4" customFormat="1" ht="38.25" customHeight="1">
      <c r="A13" s="96" t="s">
        <v>51</v>
      </c>
      <c r="B13" s="98" t="s">
        <v>52</v>
      </c>
      <c r="C13" s="99"/>
      <c r="D13" s="100"/>
      <c r="E13" s="91" t="s">
        <v>386</v>
      </c>
      <c r="F13" s="92"/>
      <c r="G13" s="92"/>
      <c r="H13" s="93"/>
      <c r="I13" s="76"/>
      <c r="J13" s="91" t="s">
        <v>383</v>
      </c>
      <c r="K13" s="92"/>
      <c r="L13" s="92"/>
      <c r="M13" s="93"/>
      <c r="N13" s="94" t="s">
        <v>356</v>
      </c>
    </row>
    <row r="14" spans="1:14" s="4" customFormat="1" ht="63.75">
      <c r="A14" s="97"/>
      <c r="B14" s="5" t="s">
        <v>53</v>
      </c>
      <c r="C14" s="5" t="s">
        <v>54</v>
      </c>
      <c r="D14" s="5" t="s">
        <v>55</v>
      </c>
      <c r="E14" s="68" t="s">
        <v>354</v>
      </c>
      <c r="F14" s="68" t="s">
        <v>378</v>
      </c>
      <c r="G14" s="68" t="s">
        <v>355</v>
      </c>
      <c r="H14" s="79" t="s">
        <v>353</v>
      </c>
      <c r="I14" s="77"/>
      <c r="J14" s="68" t="s">
        <v>354</v>
      </c>
      <c r="K14" s="68" t="s">
        <v>379</v>
      </c>
      <c r="L14" s="68" t="s">
        <v>355</v>
      </c>
      <c r="M14" s="79" t="s">
        <v>353</v>
      </c>
      <c r="N14" s="95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E16+E29+E62+E20+E46+E55+E66</f>
        <v>12120.999999999998</v>
      </c>
      <c r="F15" s="8">
        <f>F16+F29+F62+F20+F46+F55+F66</f>
        <v>4415.3</v>
      </c>
      <c r="G15" s="80">
        <f>F15/F321*100</f>
        <v>21.636733393771593</v>
      </c>
      <c r="H15" s="80">
        <f>F15/E15*100</f>
        <v>36.42686247009323</v>
      </c>
      <c r="I15" s="9"/>
      <c r="J15" s="8">
        <f>J16+J29+J62+J20+J46+J55+J66</f>
        <v>13471.5</v>
      </c>
      <c r="K15" s="8">
        <f>K16+K29+K62+K20+K46+K55+K66</f>
        <v>5548.099999999999</v>
      </c>
      <c r="L15" s="80">
        <f>K15/K321*100</f>
        <v>30.668582957906082</v>
      </c>
      <c r="M15" s="80">
        <f>K15/J15*100</f>
        <v>41.183980996919416</v>
      </c>
      <c r="N15" s="80">
        <f>F15/K15*100</f>
        <v>79.582199311476</v>
      </c>
    </row>
    <row r="16" spans="1:14" s="4" customFormat="1" ht="38.25">
      <c r="A16" s="10" t="s">
        <v>308</v>
      </c>
      <c r="B16" s="11" t="s">
        <v>130</v>
      </c>
      <c r="C16" s="12" t="s">
        <v>70</v>
      </c>
      <c r="D16" s="12" t="s">
        <v>56</v>
      </c>
      <c r="E16" s="13">
        <v>1783</v>
      </c>
      <c r="F16" s="13">
        <v>871.4</v>
      </c>
      <c r="G16" s="13"/>
      <c r="H16" s="85">
        <f aca="true" t="shared" si="0" ref="H16:H46">F16/E16*100</f>
        <v>48.87268648345485</v>
      </c>
      <c r="I16" s="14"/>
      <c r="J16" s="13">
        <v>1766</v>
      </c>
      <c r="K16" s="13">
        <v>864.4</v>
      </c>
      <c r="L16" s="13"/>
      <c r="M16" s="85">
        <f>K16/J16*100</f>
        <v>48.946772366930915</v>
      </c>
      <c r="N16" s="13"/>
    </row>
    <row r="17" spans="1:14" s="4" customFormat="1" ht="51" hidden="1">
      <c r="A17" s="15" t="s">
        <v>132</v>
      </c>
      <c r="B17" s="11" t="s">
        <v>130</v>
      </c>
      <c r="C17" s="12" t="s">
        <v>133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131</v>
      </c>
      <c r="B18" s="11" t="s">
        <v>130</v>
      </c>
      <c r="C18" s="12" t="s">
        <v>198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134</v>
      </c>
      <c r="B19" s="11" t="s">
        <v>130</v>
      </c>
      <c r="C19" s="12" t="s">
        <v>198</v>
      </c>
      <c r="D19" s="12" t="s">
        <v>135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221</v>
      </c>
      <c r="B20" s="11" t="s">
        <v>69</v>
      </c>
      <c r="C20" s="12" t="s">
        <v>70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0</v>
      </c>
      <c r="K20" s="13">
        <v>0</v>
      </c>
      <c r="L20" s="13"/>
      <c r="M20" s="85"/>
      <c r="N20" s="13"/>
    </row>
    <row r="21" spans="1:14" s="4" customFormat="1" ht="51" hidden="1">
      <c r="A21" s="17" t="s">
        <v>132</v>
      </c>
      <c r="B21" s="11" t="s">
        <v>69</v>
      </c>
      <c r="C21" s="11" t="s">
        <v>133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199</v>
      </c>
      <c r="B22" s="20" t="s">
        <v>69</v>
      </c>
      <c r="C22" s="20" t="s">
        <v>200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134</v>
      </c>
      <c r="B23" s="20" t="s">
        <v>69</v>
      </c>
      <c r="C23" s="20" t="s">
        <v>200</v>
      </c>
      <c r="D23" s="20" t="s">
        <v>135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136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320</v>
      </c>
      <c r="B25" s="12" t="s">
        <v>69</v>
      </c>
      <c r="C25" s="12" t="s">
        <v>230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137</v>
      </c>
      <c r="B26" s="12" t="s">
        <v>69</v>
      </c>
      <c r="C26" s="12" t="s">
        <v>230</v>
      </c>
      <c r="D26" s="12" t="s">
        <v>135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321</v>
      </c>
      <c r="B27" s="12" t="s">
        <v>69</v>
      </c>
      <c r="C27" s="24" t="s">
        <v>234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137</v>
      </c>
      <c r="B28" s="12" t="s">
        <v>69</v>
      </c>
      <c r="C28" s="24" t="s">
        <v>234</v>
      </c>
      <c r="D28" s="12" t="s">
        <v>135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222</v>
      </c>
      <c r="B29" s="12" t="s">
        <v>71</v>
      </c>
      <c r="C29" s="12" t="s">
        <v>70</v>
      </c>
      <c r="D29" s="12" t="s">
        <v>56</v>
      </c>
      <c r="E29" s="13">
        <v>9797.9</v>
      </c>
      <c r="F29" s="13">
        <v>3433.9</v>
      </c>
      <c r="G29" s="13"/>
      <c r="H29" s="85">
        <f t="shared" si="0"/>
        <v>35.04730605537922</v>
      </c>
      <c r="I29" s="14"/>
      <c r="J29" s="13">
        <v>10781.5</v>
      </c>
      <c r="K29" s="13">
        <v>4482.7</v>
      </c>
      <c r="L29" s="13"/>
      <c r="M29" s="85">
        <f t="shared" si="1"/>
        <v>41.577702546027915</v>
      </c>
      <c r="N29" s="13"/>
    </row>
    <row r="30" spans="1:14" s="4" customFormat="1" ht="51" hidden="1">
      <c r="A30" s="26" t="s">
        <v>132</v>
      </c>
      <c r="B30" s="12" t="s">
        <v>71</v>
      </c>
      <c r="C30" s="12" t="s">
        <v>133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136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167</v>
      </c>
      <c r="B32" s="12" t="s">
        <v>71</v>
      </c>
      <c r="C32" s="12" t="s">
        <v>168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134</v>
      </c>
      <c r="B33" s="12" t="s">
        <v>71</v>
      </c>
      <c r="C33" s="12" t="s">
        <v>168</v>
      </c>
      <c r="D33" s="12" t="s">
        <v>135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169</v>
      </c>
      <c r="B34" s="12" t="s">
        <v>71</v>
      </c>
      <c r="C34" s="12" t="s">
        <v>170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134</v>
      </c>
      <c r="B35" s="12" t="s">
        <v>71</v>
      </c>
      <c r="C35" s="12" t="s">
        <v>170</v>
      </c>
      <c r="D35" s="12" t="s">
        <v>135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322</v>
      </c>
      <c r="B36" s="12" t="s">
        <v>71</v>
      </c>
      <c r="C36" s="12" t="s">
        <v>231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134</v>
      </c>
      <c r="B37" s="12" t="s">
        <v>71</v>
      </c>
      <c r="C37" s="12" t="s">
        <v>231</v>
      </c>
      <c r="D37" s="12" t="s">
        <v>135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318</v>
      </c>
      <c r="B38" s="12" t="s">
        <v>71</v>
      </c>
      <c r="C38" s="12" t="s">
        <v>232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134</v>
      </c>
      <c r="B39" s="12" t="s">
        <v>71</v>
      </c>
      <c r="C39" s="12" t="s">
        <v>232</v>
      </c>
      <c r="D39" s="12" t="s">
        <v>135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319</v>
      </c>
      <c r="B40" s="12" t="s">
        <v>71</v>
      </c>
      <c r="C40" s="12" t="s">
        <v>233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134</v>
      </c>
      <c r="B41" s="12" t="s">
        <v>71</v>
      </c>
      <c r="C41" s="12" t="s">
        <v>233</v>
      </c>
      <c r="D41" s="12" t="s">
        <v>135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320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134</v>
      </c>
      <c r="B43" s="12" t="s">
        <v>71</v>
      </c>
      <c r="C43" s="12" t="s">
        <v>0</v>
      </c>
      <c r="D43" s="12" t="s">
        <v>135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321</v>
      </c>
      <c r="B44" s="12" t="s">
        <v>71</v>
      </c>
      <c r="C44" s="12" t="s">
        <v>234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134</v>
      </c>
      <c r="B45" s="12" t="s">
        <v>71</v>
      </c>
      <c r="C45" s="12" t="s">
        <v>234</v>
      </c>
      <c r="D45" s="12" t="s">
        <v>135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235</v>
      </c>
      <c r="B46" s="12" t="s">
        <v>236</v>
      </c>
      <c r="C46" s="12" t="s">
        <v>70</v>
      </c>
      <c r="D46" s="12" t="s">
        <v>56</v>
      </c>
      <c r="E46" s="13">
        <v>279.3</v>
      </c>
      <c r="F46" s="13">
        <v>69.8</v>
      </c>
      <c r="G46" s="13"/>
      <c r="H46" s="85">
        <f t="shared" si="0"/>
        <v>24.991049051199425</v>
      </c>
      <c r="I46" s="14"/>
      <c r="J46" s="13">
        <v>643.2</v>
      </c>
      <c r="K46" s="13">
        <v>160.8</v>
      </c>
      <c r="L46" s="13"/>
      <c r="M46" s="85">
        <f t="shared" si="1"/>
        <v>25</v>
      </c>
      <c r="N46" s="13"/>
    </row>
    <row r="47" spans="1:14" s="4" customFormat="1" ht="66" customHeight="1" hidden="1">
      <c r="A47" s="25" t="s">
        <v>132</v>
      </c>
      <c r="B47" s="12" t="s">
        <v>236</v>
      </c>
      <c r="C47" s="12" t="s">
        <v>133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86</v>
      </c>
      <c r="B48" s="12" t="s">
        <v>236</v>
      </c>
      <c r="C48" s="12" t="s">
        <v>136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320</v>
      </c>
      <c r="B49" s="12" t="s">
        <v>236</v>
      </c>
      <c r="C49" s="12" t="s">
        <v>230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134</v>
      </c>
      <c r="B50" s="12" t="s">
        <v>236</v>
      </c>
      <c r="C50" s="12" t="s">
        <v>230</v>
      </c>
      <c r="D50" s="12" t="s">
        <v>135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321</v>
      </c>
      <c r="B51" s="12" t="s">
        <v>236</v>
      </c>
      <c r="C51" s="12" t="s">
        <v>234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134</v>
      </c>
      <c r="B52" s="12" t="s">
        <v>236</v>
      </c>
      <c r="C52" s="12" t="s">
        <v>234</v>
      </c>
      <c r="D52" s="12" t="s">
        <v>135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294</v>
      </c>
      <c r="B53" s="12" t="s">
        <v>236</v>
      </c>
      <c r="C53" s="12" t="s">
        <v>295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134</v>
      </c>
      <c r="B54" s="12" t="s">
        <v>236</v>
      </c>
      <c r="C54" s="12" t="s">
        <v>295</v>
      </c>
      <c r="D54" s="12" t="s">
        <v>135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216</v>
      </c>
      <c r="B55" s="12" t="s">
        <v>218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217</v>
      </c>
      <c r="B56" s="12" t="s">
        <v>218</v>
      </c>
      <c r="C56" s="12" t="s">
        <v>219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252</v>
      </c>
      <c r="B57" s="12" t="s">
        <v>218</v>
      </c>
      <c r="C57" s="12" t="s">
        <v>253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134</v>
      </c>
      <c r="B58" s="12" t="s">
        <v>218</v>
      </c>
      <c r="C58" s="12" t="s">
        <v>253</v>
      </c>
      <c r="D58" s="12" t="s">
        <v>135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73</v>
      </c>
      <c r="B59" s="12" t="s">
        <v>138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68</v>
      </c>
      <c r="B60" s="12" t="s">
        <v>138</v>
      </c>
      <c r="C60" s="12" t="s">
        <v>201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139</v>
      </c>
      <c r="B61" s="12" t="s">
        <v>138</v>
      </c>
      <c r="C61" s="12" t="s">
        <v>201</v>
      </c>
      <c r="D61" s="12" t="s">
        <v>140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66</v>
      </c>
      <c r="B62" s="12" t="s">
        <v>138</v>
      </c>
      <c r="C62" s="12" t="s">
        <v>70</v>
      </c>
      <c r="D62" s="12" t="s">
        <v>56</v>
      </c>
      <c r="E62" s="13">
        <v>100</v>
      </c>
      <c r="F62" s="13"/>
      <c r="G62" s="13"/>
      <c r="H62" s="13"/>
      <c r="I62" s="14"/>
      <c r="J62" s="13">
        <v>120</v>
      </c>
      <c r="K62" s="13"/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202</v>
      </c>
      <c r="B64" s="12" t="s">
        <v>72</v>
      </c>
      <c r="C64" s="12" t="s">
        <v>203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139</v>
      </c>
      <c r="B65" s="12" t="s">
        <v>72</v>
      </c>
      <c r="C65" s="12" t="s">
        <v>203</v>
      </c>
      <c r="D65" s="12" t="s">
        <v>140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115</v>
      </c>
      <c r="B66" s="12" t="s">
        <v>360</v>
      </c>
      <c r="C66" s="12" t="s">
        <v>70</v>
      </c>
      <c r="D66" s="12" t="s">
        <v>56</v>
      </c>
      <c r="E66" s="13">
        <v>160.8</v>
      </c>
      <c r="F66" s="13">
        <v>40.2</v>
      </c>
      <c r="G66" s="13"/>
      <c r="H66" s="85">
        <f>F66/E66*100</f>
        <v>25</v>
      </c>
      <c r="I66" s="14"/>
      <c r="J66" s="13">
        <v>160.8</v>
      </c>
      <c r="K66" s="13">
        <v>40.2</v>
      </c>
      <c r="L66" s="13"/>
      <c r="M66" s="85">
        <f>K66/J66*100</f>
        <v>25</v>
      </c>
      <c r="N66" s="13"/>
    </row>
    <row r="67" spans="1:14" s="4" customFormat="1" ht="25.5" hidden="1">
      <c r="A67" s="17" t="s">
        <v>43</v>
      </c>
      <c r="B67" s="12" t="s">
        <v>211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134</v>
      </c>
      <c r="B68" s="12" t="s">
        <v>211</v>
      </c>
      <c r="C68" s="12" t="s">
        <v>44</v>
      </c>
      <c r="D68" s="12" t="s">
        <v>135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212</v>
      </c>
      <c r="B69" s="12" t="s">
        <v>211</v>
      </c>
      <c r="C69" s="12" t="s">
        <v>214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213</v>
      </c>
      <c r="B70" s="12" t="s">
        <v>211</v>
      </c>
      <c r="C70" s="12" t="s">
        <v>215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134</v>
      </c>
      <c r="B71" s="12" t="s">
        <v>211</v>
      </c>
      <c r="C71" s="12" t="s">
        <v>215</v>
      </c>
      <c r="D71" s="12" t="s">
        <v>135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261</v>
      </c>
      <c r="B72" s="12" t="s">
        <v>211</v>
      </c>
      <c r="C72" s="12" t="s">
        <v>260</v>
      </c>
      <c r="D72" s="12" t="s">
        <v>135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348</v>
      </c>
      <c r="B73" s="12" t="s">
        <v>211</v>
      </c>
      <c r="C73" s="12" t="s">
        <v>347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134</v>
      </c>
      <c r="B74" s="12" t="s">
        <v>211</v>
      </c>
      <c r="C74" s="12" t="s">
        <v>347</v>
      </c>
      <c r="D74" s="12" t="s">
        <v>135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134</v>
      </c>
      <c r="B75" s="12" t="s">
        <v>211</v>
      </c>
      <c r="C75" s="12" t="s">
        <v>215</v>
      </c>
      <c r="D75" s="12" t="s">
        <v>135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309</v>
      </c>
      <c r="B76" s="12" t="s">
        <v>211</v>
      </c>
      <c r="C76" s="12" t="s">
        <v>255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88</v>
      </c>
      <c r="B77" s="12" t="s">
        <v>211</v>
      </c>
      <c r="C77" s="12" t="s">
        <v>256</v>
      </c>
      <c r="D77" s="12" t="s">
        <v>160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323</v>
      </c>
      <c r="B78" s="20" t="s">
        <v>211</v>
      </c>
      <c r="C78" s="31" t="s">
        <v>257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161</v>
      </c>
      <c r="B79" s="20" t="s">
        <v>211</v>
      </c>
      <c r="C79" s="31" t="s">
        <v>257</v>
      </c>
      <c r="D79" s="31" t="s">
        <v>160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258</v>
      </c>
      <c r="B80" s="11" t="s">
        <v>211</v>
      </c>
      <c r="C80" s="11" t="s">
        <v>259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161</v>
      </c>
      <c r="B81" s="11" t="s">
        <v>211</v>
      </c>
      <c r="C81" s="11" t="s">
        <v>259</v>
      </c>
      <c r="D81" s="11" t="s">
        <v>160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119</v>
      </c>
      <c r="B82" s="34" t="s">
        <v>120</v>
      </c>
      <c r="C82" s="34" t="s">
        <v>70</v>
      </c>
      <c r="D82" s="34" t="s">
        <v>56</v>
      </c>
      <c r="E82" s="35">
        <f>E83</f>
        <v>287</v>
      </c>
      <c r="F82" s="35">
        <f>F83</f>
        <v>63</v>
      </c>
      <c r="G82" s="81">
        <f>F82/F321*100</f>
        <v>0.3087251611006297</v>
      </c>
      <c r="H82" s="80">
        <f>F82/E82*100</f>
        <v>21.951219512195124</v>
      </c>
      <c r="I82" s="36"/>
      <c r="J82" s="35">
        <f>J83</f>
        <v>267</v>
      </c>
      <c r="K82" s="35">
        <f>K83</f>
        <v>66.8</v>
      </c>
      <c r="L82" s="81">
        <f>K82/K321*100</f>
        <v>0.3692545811337442</v>
      </c>
      <c r="M82" s="81">
        <f>K82/J82*100</f>
        <v>25.0187265917603</v>
      </c>
      <c r="N82" s="80">
        <f>F82/K82*100</f>
        <v>94.311377245509</v>
      </c>
    </row>
    <row r="83" spans="1:14" s="4" customFormat="1" ht="12.75">
      <c r="A83" s="25" t="s">
        <v>380</v>
      </c>
      <c r="B83" s="12" t="s">
        <v>381</v>
      </c>
      <c r="C83" s="12" t="s">
        <v>70</v>
      </c>
      <c r="D83" s="12" t="s">
        <v>56</v>
      </c>
      <c r="E83" s="13">
        <v>287</v>
      </c>
      <c r="F83" s="13">
        <v>63</v>
      </c>
      <c r="G83" s="13"/>
      <c r="H83" s="85">
        <f>F83/E83*100</f>
        <v>21.951219512195124</v>
      </c>
      <c r="I83" s="14"/>
      <c r="J83" s="13">
        <v>267</v>
      </c>
      <c r="K83" s="13">
        <v>66.8</v>
      </c>
      <c r="L83" s="13"/>
      <c r="M83" s="85">
        <f>K83/J83*100</f>
        <v>25.0187265917603</v>
      </c>
      <c r="N83" s="13"/>
    </row>
    <row r="84" spans="1:14" s="4" customFormat="1" ht="25.5" hidden="1">
      <c r="A84" s="17" t="s">
        <v>121</v>
      </c>
      <c r="B84" s="12" t="s">
        <v>141</v>
      </c>
      <c r="C84" s="12" t="s">
        <v>122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123</v>
      </c>
      <c r="B85" s="12" t="s">
        <v>141</v>
      </c>
      <c r="C85" s="12" t="s">
        <v>142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134</v>
      </c>
      <c r="B86" s="12" t="s">
        <v>141</v>
      </c>
      <c r="C86" s="12" t="s">
        <v>142</v>
      </c>
      <c r="D86" s="12" t="s">
        <v>135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100</v>
      </c>
      <c r="F87" s="35">
        <f>F109+F116</f>
        <v>0</v>
      </c>
      <c r="G87" s="81">
        <f>F87/F321*100</f>
        <v>0</v>
      </c>
      <c r="H87" s="80">
        <f>F87/E87*100</f>
        <v>0</v>
      </c>
      <c r="I87" s="36"/>
      <c r="J87" s="35">
        <f>J109+J116</f>
        <v>155</v>
      </c>
      <c r="K87" s="35">
        <f>K109+K116</f>
        <v>0</v>
      </c>
      <c r="L87" s="81">
        <f>K87/K321*100</f>
        <v>0</v>
      </c>
      <c r="M87" s="81">
        <f>K87/J87*100</f>
        <v>0</v>
      </c>
      <c r="N87" s="80"/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310</v>
      </c>
      <c r="B89" s="31" t="s">
        <v>78</v>
      </c>
      <c r="C89" s="31" t="s">
        <v>156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146</v>
      </c>
      <c r="B90" s="12" t="s">
        <v>78</v>
      </c>
      <c r="C90" s="12" t="s">
        <v>156</v>
      </c>
      <c r="D90" s="11" t="s">
        <v>143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144</v>
      </c>
      <c r="B91" s="12" t="s">
        <v>78</v>
      </c>
      <c r="C91" s="12" t="s">
        <v>145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147</v>
      </c>
      <c r="B92" s="37" t="s">
        <v>78</v>
      </c>
      <c r="C92" s="37" t="s">
        <v>148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146</v>
      </c>
      <c r="B93" s="37" t="s">
        <v>78</v>
      </c>
      <c r="C93" s="37" t="s">
        <v>148</v>
      </c>
      <c r="D93" s="37" t="s">
        <v>143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149</v>
      </c>
      <c r="B94" s="37" t="s">
        <v>78</v>
      </c>
      <c r="C94" s="37" t="s">
        <v>150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151</v>
      </c>
      <c r="B95" s="37" t="s">
        <v>78</v>
      </c>
      <c r="C95" s="37" t="s">
        <v>152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146</v>
      </c>
      <c r="B96" s="37" t="s">
        <v>78</v>
      </c>
      <c r="C96" s="37" t="s">
        <v>152</v>
      </c>
      <c r="D96" s="37" t="s">
        <v>143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153</v>
      </c>
      <c r="B97" s="12" t="s">
        <v>78</v>
      </c>
      <c r="C97" s="12" t="s">
        <v>194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146</v>
      </c>
      <c r="B98" s="31" t="s">
        <v>78</v>
      </c>
      <c r="C98" s="31" t="s">
        <v>194</v>
      </c>
      <c r="D98" s="20" t="s">
        <v>143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146</v>
      </c>
      <c r="B100" s="31" t="s">
        <v>78</v>
      </c>
      <c r="C100" s="31" t="s">
        <v>28</v>
      </c>
      <c r="D100" s="20" t="s">
        <v>143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125</v>
      </c>
      <c r="B101" s="31" t="s">
        <v>78</v>
      </c>
      <c r="C101" s="31" t="s">
        <v>154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155</v>
      </c>
      <c r="B102" s="31" t="s">
        <v>78</v>
      </c>
      <c r="C102" s="31" t="s">
        <v>154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204</v>
      </c>
      <c r="B103" s="31" t="s">
        <v>78</v>
      </c>
      <c r="C103" s="31" t="s">
        <v>205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262</v>
      </c>
      <c r="B104" s="31" t="s">
        <v>78</v>
      </c>
      <c r="C104" s="31" t="s">
        <v>254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263</v>
      </c>
      <c r="B105" s="31" t="s">
        <v>78</v>
      </c>
      <c r="C105" s="31" t="s">
        <v>264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146</v>
      </c>
      <c r="B106" s="31" t="s">
        <v>78</v>
      </c>
      <c r="C106" s="31" t="s">
        <v>264</v>
      </c>
      <c r="D106" s="20" t="s">
        <v>143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265</v>
      </c>
      <c r="B107" s="31" t="s">
        <v>78</v>
      </c>
      <c r="C107" s="31" t="s">
        <v>266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146</v>
      </c>
      <c r="B108" s="31" t="s">
        <v>78</v>
      </c>
      <c r="C108" s="31" t="s">
        <v>266</v>
      </c>
      <c r="D108" s="20" t="s">
        <v>143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224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118</v>
      </c>
      <c r="B110" s="37" t="s">
        <v>81</v>
      </c>
      <c r="C110" s="37" t="s">
        <v>117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116</v>
      </c>
      <c r="B111" s="37" t="s">
        <v>81</v>
      </c>
      <c r="C111" s="37" t="s">
        <v>157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134</v>
      </c>
      <c r="B112" s="37" t="s">
        <v>81</v>
      </c>
      <c r="C112" s="37" t="s">
        <v>157</v>
      </c>
      <c r="D112" s="37" t="s">
        <v>135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158</v>
      </c>
      <c r="B114" s="12" t="s">
        <v>81</v>
      </c>
      <c r="C114" s="12" t="s">
        <v>159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134</v>
      </c>
      <c r="B115" s="12" t="s">
        <v>81</v>
      </c>
      <c r="C115" s="12" t="s">
        <v>159</v>
      </c>
      <c r="D115" s="12" t="s">
        <v>135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313</v>
      </c>
      <c r="B116" s="12" t="s">
        <v>314</v>
      </c>
      <c r="C116" s="12" t="s">
        <v>315</v>
      </c>
      <c r="D116" s="12" t="s">
        <v>56</v>
      </c>
      <c r="E116" s="13">
        <v>100</v>
      </c>
      <c r="F116" s="13">
        <v>0</v>
      </c>
      <c r="G116" s="13"/>
      <c r="H116" s="13"/>
      <c r="I116" s="14"/>
      <c r="J116" s="13">
        <v>155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316</v>
      </c>
      <c r="B117" s="12" t="s">
        <v>314</v>
      </c>
      <c r="C117" s="12" t="s">
        <v>317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139</v>
      </c>
      <c r="B118" s="12" t="s">
        <v>314</v>
      </c>
      <c r="C118" s="12" t="s">
        <v>317</v>
      </c>
      <c r="D118" s="12" t="s">
        <v>140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351</v>
      </c>
      <c r="B119" s="12" t="s">
        <v>314</v>
      </c>
      <c r="C119" s="12" t="s">
        <v>350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314</v>
      </c>
      <c r="C120" s="12" t="s">
        <v>350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161</v>
      </c>
      <c r="B121" s="12" t="s">
        <v>314</v>
      </c>
      <c r="C121" s="12" t="s">
        <v>350</v>
      </c>
      <c r="D121" s="12" t="s">
        <v>160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314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134</v>
      </c>
      <c r="B123" s="31" t="s">
        <v>314</v>
      </c>
      <c r="C123" s="12" t="s">
        <v>33</v>
      </c>
      <c r="D123" s="12" t="s">
        <v>135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204</v>
      </c>
      <c r="B124" s="31" t="s">
        <v>314</v>
      </c>
      <c r="C124" s="12" t="s">
        <v>205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314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314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146</v>
      </c>
      <c r="B127" s="31" t="s">
        <v>314</v>
      </c>
      <c r="C127" s="12" t="s">
        <v>40</v>
      </c>
      <c r="D127" s="12" t="s">
        <v>143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314</v>
      </c>
      <c r="C128" s="12" t="s">
        <v>42</v>
      </c>
      <c r="D128" s="12" t="s">
        <v>143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146</v>
      </c>
      <c r="B129" s="31" t="s">
        <v>314</v>
      </c>
      <c r="C129" s="12" t="s">
        <v>42</v>
      </c>
      <c r="D129" s="12" t="s">
        <v>143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E139+E138</f>
        <v>34</v>
      </c>
      <c r="F130" s="35">
        <f>F139+F138</f>
        <v>0</v>
      </c>
      <c r="G130" s="81">
        <f>F130/F321*100</f>
        <v>0</v>
      </c>
      <c r="H130" s="80">
        <f>F130/E130*100</f>
        <v>0</v>
      </c>
      <c r="I130" s="36"/>
      <c r="J130" s="35">
        <f>J139+J138+J131</f>
        <v>24</v>
      </c>
      <c r="K130" s="35">
        <f>K139+K138</f>
        <v>0</v>
      </c>
      <c r="L130" s="81">
        <f>K130/K321*100</f>
        <v>0</v>
      </c>
      <c r="M130" s="81"/>
      <c r="N130" s="80"/>
    </row>
    <row r="131" spans="1:14" s="4" customFormat="1" ht="12.75">
      <c r="A131" s="89" t="s">
        <v>375</v>
      </c>
      <c r="B131" s="31" t="s">
        <v>376</v>
      </c>
      <c r="C131" s="31" t="s">
        <v>70</v>
      </c>
      <c r="D131" s="31" t="s">
        <v>56</v>
      </c>
      <c r="E131" s="32">
        <v>0</v>
      </c>
      <c r="F131" s="47"/>
      <c r="G131" s="82"/>
      <c r="H131" s="80"/>
      <c r="I131" s="36"/>
      <c r="J131" s="47"/>
      <c r="K131" s="47"/>
      <c r="L131" s="82"/>
      <c r="M131" s="80"/>
      <c r="N131" s="88"/>
    </row>
    <row r="132" spans="1:14" s="4" customFormat="1" ht="12.75" hidden="1">
      <c r="A132" s="17" t="s">
        <v>225</v>
      </c>
      <c r="B132" s="31" t="s">
        <v>124</v>
      </c>
      <c r="C132" s="31" t="s">
        <v>226</v>
      </c>
      <c r="D132" s="31" t="s">
        <v>56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aca="true" t="shared" si="4" ref="H132:H139">F132/E132*100</f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aca="true" t="shared" si="5" ref="M132:M137">K132/J132*100</f>
        <v>0</v>
      </c>
      <c r="N132" s="32"/>
    </row>
    <row r="133" spans="1:14" s="4" customFormat="1" ht="25.5" hidden="1">
      <c r="A133" s="17" t="s">
        <v>165</v>
      </c>
      <c r="B133" s="31" t="s">
        <v>124</v>
      </c>
      <c r="C133" s="31" t="s">
        <v>227</v>
      </c>
      <c r="D133" s="31" t="s">
        <v>56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162</v>
      </c>
      <c r="B134" s="31" t="s">
        <v>124</v>
      </c>
      <c r="C134" s="31" t="s">
        <v>227</v>
      </c>
      <c r="D134" s="31" t="s">
        <v>163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220</v>
      </c>
      <c r="B135" s="31" t="s">
        <v>124</v>
      </c>
      <c r="C135" s="31" t="s">
        <v>228</v>
      </c>
      <c r="D135" s="31" t="s">
        <v>56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165</v>
      </c>
      <c r="B136" s="31" t="s">
        <v>124</v>
      </c>
      <c r="C136" s="31" t="s">
        <v>228</v>
      </c>
      <c r="D136" s="31" t="s">
        <v>56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352</v>
      </c>
      <c r="B137" s="31" t="s">
        <v>124</v>
      </c>
      <c r="C137" s="31" t="s">
        <v>228</v>
      </c>
      <c r="D137" s="31" t="s">
        <v>140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12.75">
      <c r="A138" s="25" t="s">
        <v>369</v>
      </c>
      <c r="B138" s="31" t="s">
        <v>370</v>
      </c>
      <c r="C138" s="31" t="s">
        <v>70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5"/>
      <c r="N138" s="32"/>
    </row>
    <row r="139" spans="1:14" s="4" customFormat="1" ht="25.5">
      <c r="A139" s="25" t="s">
        <v>113</v>
      </c>
      <c r="B139" s="31" t="s">
        <v>164</v>
      </c>
      <c r="C139" s="31" t="s">
        <v>70</v>
      </c>
      <c r="D139" s="31" t="s">
        <v>56</v>
      </c>
      <c r="E139" s="32">
        <v>34</v>
      </c>
      <c r="F139" s="32">
        <v>0</v>
      </c>
      <c r="G139" s="32"/>
      <c r="H139" s="85">
        <f t="shared" si="4"/>
        <v>0</v>
      </c>
      <c r="I139" s="14"/>
      <c r="J139" s="32">
        <v>24</v>
      </c>
      <c r="K139" s="32">
        <v>0</v>
      </c>
      <c r="L139" s="32"/>
      <c r="M139" s="85">
        <f>K139/J139*100</f>
        <v>0</v>
      </c>
      <c r="N139" s="32"/>
    </row>
    <row r="140" spans="1:14" s="4" customFormat="1" ht="25.5" hidden="1">
      <c r="A140" s="17" t="s">
        <v>25</v>
      </c>
      <c r="B140" s="31" t="s">
        <v>164</v>
      </c>
      <c r="C140" s="31" t="s">
        <v>26</v>
      </c>
      <c r="D140" s="31" t="s">
        <v>56</v>
      </c>
      <c r="E140" s="46">
        <f>E141</f>
        <v>6637</v>
      </c>
      <c r="F140" s="46"/>
      <c r="G140" s="46">
        <f>G141</f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6" t="s">
        <v>134</v>
      </c>
      <c r="B141" s="31" t="s">
        <v>164</v>
      </c>
      <c r="C141" s="31" t="s">
        <v>26</v>
      </c>
      <c r="D141" s="31" t="s">
        <v>135</v>
      </c>
      <c r="E141" s="46">
        <f>5184.1+1452.9</f>
        <v>6637</v>
      </c>
      <c r="F141" s="46"/>
      <c r="G141" s="46">
        <v>6637</v>
      </c>
      <c r="H141" s="75"/>
      <c r="I141" s="52"/>
      <c r="J141" s="46"/>
      <c r="K141" s="46"/>
      <c r="L141" s="46"/>
      <c r="M141" s="32"/>
      <c r="N141" s="32"/>
    </row>
    <row r="142" spans="1:14" s="4" customFormat="1" ht="25.5" hidden="1">
      <c r="A142" s="17" t="s">
        <v>306</v>
      </c>
      <c r="B142" s="31" t="s">
        <v>164</v>
      </c>
      <c r="C142" s="31" t="s">
        <v>307</v>
      </c>
      <c r="D142" s="31" t="s">
        <v>56</v>
      </c>
      <c r="E142" s="32">
        <f>E143</f>
        <v>437.0999999999999</v>
      </c>
      <c r="F142" s="32"/>
      <c r="G142" s="32">
        <f>G143</f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134</v>
      </c>
      <c r="B143" s="31" t="s">
        <v>164</v>
      </c>
      <c r="C143" s="31" t="s">
        <v>307</v>
      </c>
      <c r="D143" s="31" t="s">
        <v>135</v>
      </c>
      <c r="E143" s="32">
        <f>1890-1452.9</f>
        <v>437.0999999999999</v>
      </c>
      <c r="F143" s="32"/>
      <c r="G143" s="32"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267</v>
      </c>
      <c r="B144" s="31" t="s">
        <v>164</v>
      </c>
      <c r="C144" s="31" t="s">
        <v>268</v>
      </c>
      <c r="D144" s="31" t="s">
        <v>56</v>
      </c>
      <c r="E144" s="32">
        <f>E145</f>
        <v>4000</v>
      </c>
      <c r="F144" s="32"/>
      <c r="G144" s="32">
        <f>G145</f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25.5" hidden="1">
      <c r="A145" s="16" t="s">
        <v>134</v>
      </c>
      <c r="B145" s="31" t="s">
        <v>164</v>
      </c>
      <c r="C145" s="31" t="s">
        <v>268</v>
      </c>
      <c r="D145" s="31" t="s">
        <v>135</v>
      </c>
      <c r="E145" s="32">
        <v>4000</v>
      </c>
      <c r="F145" s="32"/>
      <c r="G145" s="32"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12.75" hidden="1">
      <c r="A146" s="16" t="s">
        <v>34</v>
      </c>
      <c r="B146" s="31" t="s">
        <v>164</v>
      </c>
      <c r="C146" s="31" t="s">
        <v>35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38.25" hidden="1">
      <c r="A147" s="16" t="s">
        <v>36</v>
      </c>
      <c r="B147" s="31" t="s">
        <v>164</v>
      </c>
      <c r="C147" s="31" t="s">
        <v>37</v>
      </c>
      <c r="D147" s="31" t="s">
        <v>56</v>
      </c>
      <c r="E147" s="32">
        <f>E148</f>
        <v>3400</v>
      </c>
      <c r="F147" s="32"/>
      <c r="G147" s="32">
        <f>G148</f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352</v>
      </c>
      <c r="B148" s="31" t="s">
        <v>164</v>
      </c>
      <c r="C148" s="31" t="s">
        <v>37</v>
      </c>
      <c r="D148" s="31" t="s">
        <v>140</v>
      </c>
      <c r="E148" s="32">
        <v>3400</v>
      </c>
      <c r="F148" s="32"/>
      <c r="G148" s="32">
        <v>0</v>
      </c>
      <c r="H148" s="72"/>
      <c r="I148" s="14"/>
      <c r="J148" s="32"/>
      <c r="K148" s="32"/>
      <c r="L148" s="32"/>
      <c r="M148" s="32"/>
      <c r="N148" s="32"/>
    </row>
    <row r="149" spans="1:14" s="4" customFormat="1" ht="12.75" hidden="1">
      <c r="A149" s="16" t="s">
        <v>204</v>
      </c>
      <c r="B149" s="31" t="s">
        <v>164</v>
      </c>
      <c r="C149" s="31" t="s">
        <v>205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63.75" hidden="1">
      <c r="A150" s="16" t="s">
        <v>280</v>
      </c>
      <c r="B150" s="31" t="s">
        <v>164</v>
      </c>
      <c r="C150" s="31" t="s">
        <v>281</v>
      </c>
      <c r="D150" s="31" t="s">
        <v>56</v>
      </c>
      <c r="E150" s="32">
        <f>E151</f>
        <v>1200</v>
      </c>
      <c r="F150" s="32"/>
      <c r="G150" s="32">
        <f>G151</f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25.5" hidden="1">
      <c r="A151" s="16" t="s">
        <v>134</v>
      </c>
      <c r="B151" s="31" t="s">
        <v>164</v>
      </c>
      <c r="C151" s="31" t="s">
        <v>281</v>
      </c>
      <c r="D151" s="31" t="s">
        <v>135</v>
      </c>
      <c r="E151" s="32">
        <v>1200</v>
      </c>
      <c r="F151" s="32"/>
      <c r="G151" s="32">
        <v>200</v>
      </c>
      <c r="H151" s="72"/>
      <c r="I151" s="14"/>
      <c r="J151" s="32"/>
      <c r="K151" s="32"/>
      <c r="L151" s="32"/>
      <c r="M151" s="32"/>
      <c r="N151" s="32"/>
    </row>
    <row r="152" spans="1:14" s="4" customFormat="1" ht="12.75">
      <c r="A152" s="33" t="s">
        <v>61</v>
      </c>
      <c r="B152" s="7" t="s">
        <v>58</v>
      </c>
      <c r="C152" s="7" t="s">
        <v>70</v>
      </c>
      <c r="D152" s="7" t="s">
        <v>56</v>
      </c>
      <c r="E152" s="47">
        <f>E155+E154+E153+E176</f>
        <v>27561.1</v>
      </c>
      <c r="F152" s="47">
        <f>F155+F154+F153+F176</f>
        <v>5070</v>
      </c>
      <c r="G152" s="82">
        <f>F152/F321*100</f>
        <v>24.845024869526867</v>
      </c>
      <c r="H152" s="80">
        <f>F152/E152*100</f>
        <v>18.395492197336104</v>
      </c>
      <c r="I152" s="36"/>
      <c r="J152" s="47">
        <f>J155+J154+J153+J176</f>
        <v>17889</v>
      </c>
      <c r="K152" s="47">
        <f>K155+K154+K153+K176</f>
        <v>3252.2</v>
      </c>
      <c r="L152" s="82">
        <f>K152/K321*100</f>
        <v>17.977391448550343</v>
      </c>
      <c r="M152" s="82">
        <f>K152/J152*100</f>
        <v>18.179887081446697</v>
      </c>
      <c r="N152" s="80">
        <f>F152/K152*100</f>
        <v>155.89447143472114</v>
      </c>
    </row>
    <row r="153" spans="1:14" s="4" customFormat="1" ht="12.75">
      <c r="A153" s="25" t="s">
        <v>358</v>
      </c>
      <c r="B153" s="31" t="s">
        <v>359</v>
      </c>
      <c r="C153" s="31" t="s">
        <v>70</v>
      </c>
      <c r="D153" s="31" t="s">
        <v>56</v>
      </c>
      <c r="E153" s="32">
        <v>50</v>
      </c>
      <c r="F153" s="32">
        <v>10</v>
      </c>
      <c r="G153" s="82"/>
      <c r="H153" s="80"/>
      <c r="I153" s="36"/>
      <c r="J153" s="32">
        <v>50</v>
      </c>
      <c r="K153" s="32">
        <v>0</v>
      </c>
      <c r="L153" s="82"/>
      <c r="M153" s="80"/>
      <c r="N153" s="84"/>
    </row>
    <row r="154" spans="1:14" s="4" customFormat="1" ht="12.75">
      <c r="A154" s="25" t="s">
        <v>361</v>
      </c>
      <c r="B154" s="31" t="s">
        <v>362</v>
      </c>
      <c r="C154" s="31" t="s">
        <v>70</v>
      </c>
      <c r="D154" s="31" t="s">
        <v>56</v>
      </c>
      <c r="E154" s="32">
        <v>0</v>
      </c>
      <c r="F154" s="32">
        <v>0</v>
      </c>
      <c r="G154" s="82"/>
      <c r="H154" s="80"/>
      <c r="I154" s="36"/>
      <c r="J154" s="32">
        <v>0</v>
      </c>
      <c r="K154" s="32">
        <v>0</v>
      </c>
      <c r="L154" s="82"/>
      <c r="M154" s="80"/>
      <c r="N154" s="84"/>
    </row>
    <row r="155" spans="1:14" s="4" customFormat="1" ht="12.75">
      <c r="A155" s="25" t="s">
        <v>11</v>
      </c>
      <c r="B155" s="31" t="s">
        <v>12</v>
      </c>
      <c r="C155" s="31" t="s">
        <v>70</v>
      </c>
      <c r="D155" s="31" t="s">
        <v>56</v>
      </c>
      <c r="E155" s="32">
        <v>27511.1</v>
      </c>
      <c r="F155" s="32">
        <v>5060</v>
      </c>
      <c r="G155" s="32"/>
      <c r="H155" s="13"/>
      <c r="I155" s="14"/>
      <c r="J155" s="32">
        <v>17839</v>
      </c>
      <c r="K155" s="32">
        <v>3252.2</v>
      </c>
      <c r="L155" s="32"/>
      <c r="M155" s="13"/>
      <c r="N155" s="47"/>
    </row>
    <row r="156" spans="1:14" s="4" customFormat="1" ht="12.75" hidden="1">
      <c r="A156" s="17" t="s">
        <v>11</v>
      </c>
      <c r="B156" s="31" t="s">
        <v>12</v>
      </c>
      <c r="C156" s="31" t="s">
        <v>13</v>
      </c>
      <c r="D156" s="31" t="s">
        <v>56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32">
        <f>J159+J157</f>
        <v>12206.9</v>
      </c>
      <c r="K156" s="47"/>
      <c r="L156" s="32">
        <f>L159+L157</f>
        <v>99.9</v>
      </c>
      <c r="M156" s="72"/>
      <c r="N156" s="47"/>
    </row>
    <row r="157" spans="1:14" s="4" customFormat="1" ht="12.75" hidden="1">
      <c r="A157" s="17" t="s">
        <v>45</v>
      </c>
      <c r="B157" s="31" t="s">
        <v>12</v>
      </c>
      <c r="C157" s="31" t="s">
        <v>46</v>
      </c>
      <c r="D157" s="31" t="s">
        <v>56</v>
      </c>
      <c r="E157" s="32">
        <f>E158</f>
        <v>12107</v>
      </c>
      <c r="F157" s="47"/>
      <c r="G157" s="32">
        <f>G158</f>
        <v>0</v>
      </c>
      <c r="H157" s="72"/>
      <c r="I157" s="14"/>
      <c r="J157" s="32">
        <f>J158</f>
        <v>12107</v>
      </c>
      <c r="K157" s="47"/>
      <c r="L157" s="32">
        <f>L158</f>
        <v>0</v>
      </c>
      <c r="M157" s="72"/>
      <c r="N157" s="47"/>
    </row>
    <row r="158" spans="1:14" s="4" customFormat="1" ht="25.5" hidden="1">
      <c r="A158" s="17" t="s">
        <v>134</v>
      </c>
      <c r="B158" s="31" t="s">
        <v>12</v>
      </c>
      <c r="C158" s="31" t="s">
        <v>46</v>
      </c>
      <c r="D158" s="31" t="s">
        <v>135</v>
      </c>
      <c r="E158" s="32">
        <v>12107</v>
      </c>
      <c r="F158" s="47"/>
      <c r="G158" s="32">
        <v>0</v>
      </c>
      <c r="H158" s="72"/>
      <c r="I158" s="14"/>
      <c r="J158" s="32">
        <v>12107</v>
      </c>
      <c r="K158" s="47"/>
      <c r="L158" s="32">
        <v>0</v>
      </c>
      <c r="M158" s="72"/>
      <c r="N158" s="47"/>
    </row>
    <row r="159" spans="1:14" s="4" customFormat="1" ht="25.5" hidden="1">
      <c r="A159" s="17" t="s">
        <v>14</v>
      </c>
      <c r="B159" s="31" t="s">
        <v>12</v>
      </c>
      <c r="C159" s="31" t="s">
        <v>15</v>
      </c>
      <c r="D159" s="31" t="s">
        <v>56</v>
      </c>
      <c r="E159" s="32">
        <f>E160</f>
        <v>99.9</v>
      </c>
      <c r="F159" s="47"/>
      <c r="G159" s="32">
        <f>G160</f>
        <v>99.9</v>
      </c>
      <c r="H159" s="72"/>
      <c r="I159" s="14"/>
      <c r="J159" s="32">
        <f>J160</f>
        <v>99.9</v>
      </c>
      <c r="K159" s="47"/>
      <c r="L159" s="32">
        <f>L160</f>
        <v>99.9</v>
      </c>
      <c r="M159" s="72"/>
      <c r="N159" s="47"/>
    </row>
    <row r="160" spans="1:14" s="4" customFormat="1" ht="25.5" hidden="1">
      <c r="A160" s="16" t="s">
        <v>134</v>
      </c>
      <c r="B160" s="31" t="s">
        <v>12</v>
      </c>
      <c r="C160" s="31" t="s">
        <v>15</v>
      </c>
      <c r="D160" s="31" t="s">
        <v>135</v>
      </c>
      <c r="E160" s="32">
        <v>99.9</v>
      </c>
      <c r="F160" s="47"/>
      <c r="G160" s="32">
        <v>99.9</v>
      </c>
      <c r="H160" s="72"/>
      <c r="I160" s="14"/>
      <c r="J160" s="32">
        <v>99.9</v>
      </c>
      <c r="K160" s="47"/>
      <c r="L160" s="32">
        <v>99.9</v>
      </c>
      <c r="M160" s="72"/>
      <c r="N160" s="47"/>
    </row>
    <row r="161" spans="1:14" s="4" customFormat="1" ht="51" hidden="1">
      <c r="A161" s="25" t="s">
        <v>132</v>
      </c>
      <c r="B161" s="31" t="s">
        <v>166</v>
      </c>
      <c r="C161" s="31" t="s">
        <v>133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>
        <f>J162</f>
        <v>5298</v>
      </c>
      <c r="K161" s="32">
        <f>K162</f>
        <v>5298</v>
      </c>
      <c r="L161" s="32">
        <f>L162</f>
        <v>3588.8999999999996</v>
      </c>
      <c r="M161" s="72"/>
      <c r="N161" s="32"/>
    </row>
    <row r="162" spans="1:14" s="4" customFormat="1" ht="12.75" hidden="1">
      <c r="A162" s="17" t="s">
        <v>86</v>
      </c>
      <c r="B162" s="31" t="s">
        <v>166</v>
      </c>
      <c r="C162" s="31" t="s">
        <v>136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>
        <f>J163+J165+J167+J169+J171</f>
        <v>5298</v>
      </c>
      <c r="K162" s="32">
        <f>K163+K165+K167+K169+K171</f>
        <v>5298</v>
      </c>
      <c r="L162" s="32">
        <f>L163+L165+L167+L169+L171</f>
        <v>3588.8999999999996</v>
      </c>
      <c r="M162" s="72"/>
      <c r="N162" s="32"/>
    </row>
    <row r="163" spans="1:14" s="4" customFormat="1" ht="25.5" hidden="1">
      <c r="A163" s="22" t="s">
        <v>327</v>
      </c>
      <c r="B163" s="31" t="s">
        <v>166</v>
      </c>
      <c r="C163" s="31" t="s">
        <v>231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>
        <f>J164</f>
        <v>45</v>
      </c>
      <c r="K163" s="32">
        <f>K164</f>
        <v>45</v>
      </c>
      <c r="L163" s="32">
        <f>L164</f>
        <v>20.3</v>
      </c>
      <c r="M163" s="72"/>
      <c r="N163" s="32"/>
    </row>
    <row r="164" spans="1:14" s="4" customFormat="1" ht="25.5" hidden="1">
      <c r="A164" s="17" t="s">
        <v>134</v>
      </c>
      <c r="B164" s="31" t="s">
        <v>166</v>
      </c>
      <c r="C164" s="31" t="s">
        <v>231</v>
      </c>
      <c r="D164" s="31" t="s">
        <v>135</v>
      </c>
      <c r="E164" s="32">
        <v>45</v>
      </c>
      <c r="F164" s="32">
        <v>45</v>
      </c>
      <c r="G164" s="32">
        <v>20.3</v>
      </c>
      <c r="H164" s="72"/>
      <c r="I164" s="14"/>
      <c r="J164" s="32">
        <v>45</v>
      </c>
      <c r="K164" s="32">
        <v>45</v>
      </c>
      <c r="L164" s="32">
        <v>20.3</v>
      </c>
      <c r="M164" s="72"/>
      <c r="N164" s="32"/>
    </row>
    <row r="165" spans="1:14" s="4" customFormat="1" ht="25.5" hidden="1">
      <c r="A165" s="22" t="s">
        <v>324</v>
      </c>
      <c r="B165" s="31" t="s">
        <v>166</v>
      </c>
      <c r="C165" s="31" t="s">
        <v>232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>
        <f>J166</f>
        <v>18</v>
      </c>
      <c r="K165" s="32">
        <f>K166</f>
        <v>18</v>
      </c>
      <c r="L165" s="32">
        <f>L166</f>
        <v>13.8</v>
      </c>
      <c r="M165" s="72"/>
      <c r="N165" s="32"/>
    </row>
    <row r="166" spans="1:14" s="4" customFormat="1" ht="25.5" hidden="1">
      <c r="A166" s="17" t="s">
        <v>134</v>
      </c>
      <c r="B166" s="31" t="s">
        <v>166</v>
      </c>
      <c r="C166" s="31" t="s">
        <v>232</v>
      </c>
      <c r="D166" s="31" t="s">
        <v>135</v>
      </c>
      <c r="E166" s="32">
        <v>18</v>
      </c>
      <c r="F166" s="32">
        <v>18</v>
      </c>
      <c r="G166" s="32">
        <v>13.8</v>
      </c>
      <c r="H166" s="72"/>
      <c r="I166" s="14"/>
      <c r="J166" s="32">
        <v>18</v>
      </c>
      <c r="K166" s="32">
        <v>18</v>
      </c>
      <c r="L166" s="32">
        <v>13.8</v>
      </c>
      <c r="M166" s="72"/>
      <c r="N166" s="32"/>
    </row>
    <row r="167" spans="1:14" s="4" customFormat="1" ht="38.25" hidden="1">
      <c r="A167" s="22" t="s">
        <v>325</v>
      </c>
      <c r="B167" s="31" t="s">
        <v>166</v>
      </c>
      <c r="C167" s="31" t="s">
        <v>233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>
        <f>J168</f>
        <v>0.3</v>
      </c>
      <c r="K167" s="32">
        <f>K168</f>
        <v>0.3</v>
      </c>
      <c r="L167" s="32">
        <f>L168</f>
        <v>0.1</v>
      </c>
      <c r="M167" s="72"/>
      <c r="N167" s="32"/>
    </row>
    <row r="168" spans="1:14" s="4" customFormat="1" ht="25.5" hidden="1">
      <c r="A168" s="17" t="s">
        <v>134</v>
      </c>
      <c r="B168" s="31" t="s">
        <v>166</v>
      </c>
      <c r="C168" s="31" t="s">
        <v>233</v>
      </c>
      <c r="D168" s="31" t="s">
        <v>135</v>
      </c>
      <c r="E168" s="32">
        <v>0.3</v>
      </c>
      <c r="F168" s="32">
        <v>0.3</v>
      </c>
      <c r="G168" s="32">
        <v>0.1</v>
      </c>
      <c r="H168" s="72"/>
      <c r="I168" s="14"/>
      <c r="J168" s="32">
        <v>0.3</v>
      </c>
      <c r="K168" s="32">
        <v>0.3</v>
      </c>
      <c r="L168" s="32">
        <v>0.1</v>
      </c>
      <c r="M168" s="72"/>
      <c r="N168" s="32"/>
    </row>
    <row r="169" spans="1:14" s="4" customFormat="1" ht="38.25" hidden="1">
      <c r="A169" s="22" t="s">
        <v>326</v>
      </c>
      <c r="B169" s="31" t="s">
        <v>166</v>
      </c>
      <c r="C169" s="31" t="s">
        <v>230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>
        <f>J170</f>
        <v>20</v>
      </c>
      <c r="K169" s="32">
        <f>K170</f>
        <v>20</v>
      </c>
      <c r="L169" s="32">
        <f>L170</f>
        <v>5.5</v>
      </c>
      <c r="M169" s="72"/>
      <c r="N169" s="32"/>
    </row>
    <row r="170" spans="1:14" s="4" customFormat="1" ht="25.5" hidden="1">
      <c r="A170" s="17" t="s">
        <v>134</v>
      </c>
      <c r="B170" s="31" t="s">
        <v>166</v>
      </c>
      <c r="C170" s="31" t="s">
        <v>230</v>
      </c>
      <c r="D170" s="31" t="s">
        <v>135</v>
      </c>
      <c r="E170" s="32">
        <v>20</v>
      </c>
      <c r="F170" s="32">
        <v>20</v>
      </c>
      <c r="G170" s="32">
        <v>5.5</v>
      </c>
      <c r="H170" s="72"/>
      <c r="I170" s="14"/>
      <c r="J170" s="32">
        <v>20</v>
      </c>
      <c r="K170" s="32">
        <v>20</v>
      </c>
      <c r="L170" s="32">
        <v>5.5</v>
      </c>
      <c r="M170" s="72"/>
      <c r="N170" s="32"/>
    </row>
    <row r="171" spans="1:14" s="4" customFormat="1" ht="25.5" hidden="1">
      <c r="A171" s="22" t="s">
        <v>321</v>
      </c>
      <c r="B171" s="31" t="s">
        <v>166</v>
      </c>
      <c r="C171" s="31" t="s">
        <v>234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>
        <f>J172</f>
        <v>5214.7</v>
      </c>
      <c r="K171" s="32">
        <f>K172</f>
        <v>5214.7</v>
      </c>
      <c r="L171" s="32">
        <f>L172</f>
        <v>3549.2</v>
      </c>
      <c r="M171" s="72"/>
      <c r="N171" s="32"/>
    </row>
    <row r="172" spans="1:14" s="4" customFormat="1" ht="25.5" hidden="1">
      <c r="A172" s="17" t="s">
        <v>134</v>
      </c>
      <c r="B172" s="31" t="s">
        <v>166</v>
      </c>
      <c r="C172" s="31" t="s">
        <v>234</v>
      </c>
      <c r="D172" s="31" t="s">
        <v>135</v>
      </c>
      <c r="E172" s="32">
        <v>5214.7</v>
      </c>
      <c r="F172" s="32">
        <v>5214.7</v>
      </c>
      <c r="G172" s="32">
        <v>3549.2</v>
      </c>
      <c r="H172" s="72"/>
      <c r="I172" s="14"/>
      <c r="J172" s="32">
        <v>5214.7</v>
      </c>
      <c r="K172" s="32">
        <v>5214.7</v>
      </c>
      <c r="L172" s="32">
        <v>3549.2</v>
      </c>
      <c r="M172" s="72"/>
      <c r="N172" s="32"/>
    </row>
    <row r="173" spans="1:14" s="4" customFormat="1" ht="12.75" hidden="1">
      <c r="A173" s="49" t="s">
        <v>204</v>
      </c>
      <c r="B173" s="12" t="s">
        <v>171</v>
      </c>
      <c r="C173" s="12" t="s">
        <v>205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51" hidden="1">
      <c r="A174" s="49" t="s">
        <v>296</v>
      </c>
      <c r="B174" s="12" t="s">
        <v>171</v>
      </c>
      <c r="C174" s="12" t="s">
        <v>297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>
        <f>J175</f>
        <v>5307</v>
      </c>
      <c r="K174" s="13"/>
      <c r="L174" s="13">
        <f>L175</f>
        <v>1292.1</v>
      </c>
      <c r="M174" s="69"/>
      <c r="N174" s="13"/>
    </row>
    <row r="175" spans="1:14" s="4" customFormat="1" ht="12.75" hidden="1">
      <c r="A175" s="49" t="s">
        <v>89</v>
      </c>
      <c r="B175" s="12" t="s">
        <v>171</v>
      </c>
      <c r="C175" s="12" t="s">
        <v>297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>
        <v>5307</v>
      </c>
      <c r="K175" s="13"/>
      <c r="L175" s="13">
        <v>1292.1</v>
      </c>
      <c r="M175" s="69"/>
      <c r="N175" s="13"/>
    </row>
    <row r="176" spans="1:14" s="4" customFormat="1" ht="25.5">
      <c r="A176" s="49" t="s">
        <v>382</v>
      </c>
      <c r="B176" s="12" t="s">
        <v>166</v>
      </c>
      <c r="C176" s="12" t="s">
        <v>70</v>
      </c>
      <c r="D176" s="12" t="s">
        <v>56</v>
      </c>
      <c r="E176" s="13">
        <v>0</v>
      </c>
      <c r="F176" s="13">
        <v>0</v>
      </c>
      <c r="G176" s="13"/>
      <c r="H176" s="69"/>
      <c r="I176" s="14"/>
      <c r="J176" s="13">
        <v>0</v>
      </c>
      <c r="K176" s="13">
        <v>0</v>
      </c>
      <c r="L176" s="13"/>
      <c r="M176" s="69"/>
      <c r="N176" s="13"/>
    </row>
    <row r="177" spans="1:14" s="4" customFormat="1" ht="12.75">
      <c r="A177" s="33" t="s">
        <v>63</v>
      </c>
      <c r="B177" s="34" t="s">
        <v>59</v>
      </c>
      <c r="C177" s="34" t="s">
        <v>70</v>
      </c>
      <c r="D177" s="34" t="s">
        <v>56</v>
      </c>
      <c r="E177" s="35">
        <f>E178</f>
        <v>546</v>
      </c>
      <c r="F177" s="35">
        <f>F178</f>
        <v>131</v>
      </c>
      <c r="G177" s="81">
        <f>F177/F321*100</f>
        <v>0.6419523191140077</v>
      </c>
      <c r="H177" s="80">
        <f>F177/E177*100</f>
        <v>23.992673992673993</v>
      </c>
      <c r="I177" s="36"/>
      <c r="J177" s="35">
        <f>J178</f>
        <v>546</v>
      </c>
      <c r="K177" s="35">
        <f>K178</f>
        <v>170</v>
      </c>
      <c r="L177" s="81">
        <f>K177/K321*100</f>
        <v>0.9397197424062352</v>
      </c>
      <c r="M177" s="81">
        <f>K177/J177*100</f>
        <v>31.135531135531135</v>
      </c>
      <c r="N177" s="80">
        <f>F177/K177*100</f>
        <v>77.05882352941177</v>
      </c>
    </row>
    <row r="178" spans="1:14" s="4" customFormat="1" ht="12.75">
      <c r="A178" s="29" t="s">
        <v>90</v>
      </c>
      <c r="B178" s="12" t="s">
        <v>60</v>
      </c>
      <c r="C178" s="12" t="s">
        <v>70</v>
      </c>
      <c r="D178" s="12" t="s">
        <v>56</v>
      </c>
      <c r="E178" s="13">
        <v>546</v>
      </c>
      <c r="F178" s="13">
        <v>131</v>
      </c>
      <c r="G178" s="13"/>
      <c r="H178" s="85">
        <f aca="true" t="shared" si="8" ref="H178:H200">F178/E178*100</f>
        <v>23.992673992673993</v>
      </c>
      <c r="I178" s="14"/>
      <c r="J178" s="13">
        <v>546</v>
      </c>
      <c r="K178" s="13">
        <v>170</v>
      </c>
      <c r="L178" s="13"/>
      <c r="M178" s="85">
        <f>K178/J178*100</f>
        <v>31.135531135531135</v>
      </c>
      <c r="N178" s="13"/>
    </row>
    <row r="179" spans="1:14" s="4" customFormat="1" ht="25.5" hidden="1">
      <c r="A179" s="17" t="s">
        <v>91</v>
      </c>
      <c r="B179" s="12" t="s">
        <v>60</v>
      </c>
      <c r="C179" s="12" t="s">
        <v>92</v>
      </c>
      <c r="D179" s="12" t="s">
        <v>56</v>
      </c>
      <c r="E179" s="13">
        <f>E180+E182</f>
        <v>7117.5</v>
      </c>
      <c r="F179" s="13"/>
      <c r="G179" s="13">
        <f>G180+G182</f>
        <v>3719.2000000000003</v>
      </c>
      <c r="H179" s="85">
        <f t="shared" si="8"/>
        <v>0</v>
      </c>
      <c r="I179" s="14"/>
      <c r="J179" s="13"/>
      <c r="K179" s="13"/>
      <c r="L179" s="13"/>
      <c r="M179" s="86" t="e">
        <f aca="true" t="shared" si="9" ref="M179:M200">K179/J179*100</f>
        <v>#DIV/0!</v>
      </c>
      <c r="N179" s="13"/>
    </row>
    <row r="180" spans="1:14" s="4" customFormat="1" ht="12.75" hidden="1">
      <c r="A180" s="17" t="s">
        <v>129</v>
      </c>
      <c r="B180" s="12" t="s">
        <v>60</v>
      </c>
      <c r="C180" s="12" t="s">
        <v>185</v>
      </c>
      <c r="D180" s="12" t="s">
        <v>56</v>
      </c>
      <c r="E180" s="13">
        <f>E181</f>
        <v>1934</v>
      </c>
      <c r="F180" s="13"/>
      <c r="G180" s="13">
        <f>G181</f>
        <v>125.5</v>
      </c>
      <c r="H180" s="85">
        <f t="shared" si="8"/>
        <v>0</v>
      </c>
      <c r="I180" s="14"/>
      <c r="J180" s="13"/>
      <c r="K180" s="13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161</v>
      </c>
      <c r="B181" s="12" t="s">
        <v>60</v>
      </c>
      <c r="C181" s="12" t="s">
        <v>185</v>
      </c>
      <c r="D181" s="12" t="s">
        <v>160</v>
      </c>
      <c r="E181" s="13">
        <f>1727+7+200</f>
        <v>1934</v>
      </c>
      <c r="F181" s="13"/>
      <c r="G181" s="13">
        <v>125.5</v>
      </c>
      <c r="H181" s="85">
        <f t="shared" si="8"/>
        <v>0</v>
      </c>
      <c r="I181" s="14"/>
      <c r="J181" s="13"/>
      <c r="K181" s="13"/>
      <c r="L181" s="13"/>
      <c r="M181" s="86" t="e">
        <f t="shared" si="9"/>
        <v>#DIV/0!</v>
      </c>
      <c r="N181" s="13"/>
    </row>
    <row r="182" spans="1:14" s="4" customFormat="1" ht="25.5" hidden="1">
      <c r="A182" s="17" t="s">
        <v>88</v>
      </c>
      <c r="B182" s="12" t="s">
        <v>60</v>
      </c>
      <c r="C182" s="12" t="s">
        <v>269</v>
      </c>
      <c r="D182" s="12" t="s">
        <v>56</v>
      </c>
      <c r="E182" s="13">
        <f>E183</f>
        <v>5183.5</v>
      </c>
      <c r="F182" s="13"/>
      <c r="G182" s="13">
        <f>G183</f>
        <v>3593.7000000000003</v>
      </c>
      <c r="H182" s="85">
        <f t="shared" si="8"/>
        <v>0</v>
      </c>
      <c r="I182" s="14"/>
      <c r="J182" s="13"/>
      <c r="K182" s="13"/>
      <c r="L182" s="13"/>
      <c r="M182" s="86" t="e">
        <f t="shared" si="9"/>
        <v>#DIV/0!</v>
      </c>
      <c r="N182" s="13"/>
    </row>
    <row r="183" spans="1:14" s="4" customFormat="1" ht="12.75" hidden="1">
      <c r="A183" s="17" t="s">
        <v>161</v>
      </c>
      <c r="B183" s="12" t="s">
        <v>60</v>
      </c>
      <c r="C183" s="12" t="s">
        <v>269</v>
      </c>
      <c r="D183" s="12" t="s">
        <v>160</v>
      </c>
      <c r="E183" s="13">
        <f>E184+E186+E188+E190</f>
        <v>5183.5</v>
      </c>
      <c r="F183" s="13"/>
      <c r="G183" s="13">
        <f>G184+G186+G188+G190</f>
        <v>3593.7000000000003</v>
      </c>
      <c r="H183" s="85">
        <f t="shared" si="8"/>
        <v>0</v>
      </c>
      <c r="I183" s="14"/>
      <c r="J183" s="13"/>
      <c r="K183" s="13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328</v>
      </c>
      <c r="B184" s="12" t="s">
        <v>60</v>
      </c>
      <c r="C184" s="12" t="s">
        <v>270</v>
      </c>
      <c r="D184" s="12" t="s">
        <v>56</v>
      </c>
      <c r="E184" s="13">
        <f>E185</f>
        <v>55</v>
      </c>
      <c r="F184" s="13"/>
      <c r="G184" s="13">
        <f>G185</f>
        <v>25.4</v>
      </c>
      <c r="H184" s="85">
        <f t="shared" si="8"/>
        <v>0</v>
      </c>
      <c r="I184" s="14"/>
      <c r="J184" s="13"/>
      <c r="K184" s="13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161</v>
      </c>
      <c r="B185" s="12" t="s">
        <v>60</v>
      </c>
      <c r="C185" s="12" t="s">
        <v>270</v>
      </c>
      <c r="D185" s="12" t="s">
        <v>160</v>
      </c>
      <c r="E185" s="13">
        <v>55</v>
      </c>
      <c r="F185" s="13"/>
      <c r="G185" s="13">
        <v>25.4</v>
      </c>
      <c r="H185" s="85">
        <f t="shared" si="8"/>
        <v>0</v>
      </c>
      <c r="I185" s="14"/>
      <c r="J185" s="13"/>
      <c r="K185" s="13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329</v>
      </c>
      <c r="B186" s="12" t="s">
        <v>60</v>
      </c>
      <c r="C186" s="12" t="s">
        <v>271</v>
      </c>
      <c r="D186" s="12" t="s">
        <v>56</v>
      </c>
      <c r="E186" s="13">
        <f>E187</f>
        <v>35</v>
      </c>
      <c r="F186" s="13"/>
      <c r="G186" s="13">
        <f>G187</f>
        <v>19.4</v>
      </c>
      <c r="H186" s="85">
        <f t="shared" si="8"/>
        <v>0</v>
      </c>
      <c r="I186" s="14"/>
      <c r="J186" s="13"/>
      <c r="K186" s="13"/>
      <c r="L186" s="13"/>
      <c r="M186" s="86" t="e">
        <f t="shared" si="9"/>
        <v>#DIV/0!</v>
      </c>
      <c r="N186" s="13"/>
    </row>
    <row r="187" spans="1:14" s="4" customFormat="1" ht="12.75" hidden="1">
      <c r="A187" s="22" t="s">
        <v>161</v>
      </c>
      <c r="B187" s="12" t="s">
        <v>60</v>
      </c>
      <c r="C187" s="12" t="s">
        <v>271</v>
      </c>
      <c r="D187" s="12" t="s">
        <v>160</v>
      </c>
      <c r="E187" s="13">
        <v>35</v>
      </c>
      <c r="F187" s="13"/>
      <c r="G187" s="13">
        <v>19.4</v>
      </c>
      <c r="H187" s="85">
        <f t="shared" si="8"/>
        <v>0</v>
      </c>
      <c r="I187" s="14"/>
      <c r="J187" s="13"/>
      <c r="K187" s="13"/>
      <c r="L187" s="13"/>
      <c r="M187" s="86" t="e">
        <f t="shared" si="9"/>
        <v>#DIV/0!</v>
      </c>
      <c r="N187" s="13"/>
    </row>
    <row r="188" spans="1:14" s="4" customFormat="1" ht="25.5" hidden="1">
      <c r="A188" s="56" t="s">
        <v>330</v>
      </c>
      <c r="B188" s="12" t="s">
        <v>60</v>
      </c>
      <c r="C188" s="12" t="s">
        <v>272</v>
      </c>
      <c r="D188" s="12" t="s">
        <v>56</v>
      </c>
      <c r="E188" s="13">
        <f>E189</f>
        <v>1</v>
      </c>
      <c r="F188" s="13"/>
      <c r="G188" s="13">
        <f>G189</f>
        <v>0</v>
      </c>
      <c r="H188" s="85">
        <f t="shared" si="8"/>
        <v>0</v>
      </c>
      <c r="I188" s="14"/>
      <c r="J188" s="13"/>
      <c r="K188" s="13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161</v>
      </c>
      <c r="B189" s="12" t="s">
        <v>60</v>
      </c>
      <c r="C189" s="12" t="s">
        <v>272</v>
      </c>
      <c r="D189" s="12" t="s">
        <v>160</v>
      </c>
      <c r="E189" s="13">
        <v>1</v>
      </c>
      <c r="F189" s="13"/>
      <c r="G189" s="13">
        <v>0</v>
      </c>
      <c r="H189" s="85">
        <f t="shared" si="8"/>
        <v>0</v>
      </c>
      <c r="I189" s="14"/>
      <c r="J189" s="13"/>
      <c r="K189" s="13"/>
      <c r="L189" s="13"/>
      <c r="M189" s="86" t="e">
        <f t="shared" si="9"/>
        <v>#DIV/0!</v>
      </c>
      <c r="N189" s="13"/>
    </row>
    <row r="190" spans="1:14" s="4" customFormat="1" ht="25.5" hidden="1">
      <c r="A190" s="26" t="s">
        <v>237</v>
      </c>
      <c r="B190" s="12" t="s">
        <v>60</v>
      </c>
      <c r="C190" s="12" t="s">
        <v>273</v>
      </c>
      <c r="D190" s="12" t="s">
        <v>56</v>
      </c>
      <c r="E190" s="13">
        <f>E191</f>
        <v>5092.5</v>
      </c>
      <c r="F190" s="13"/>
      <c r="G190" s="13">
        <f>G191</f>
        <v>3548.9</v>
      </c>
      <c r="H190" s="85">
        <f t="shared" si="8"/>
        <v>0</v>
      </c>
      <c r="I190" s="14"/>
      <c r="J190" s="13"/>
      <c r="K190" s="13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161</v>
      </c>
      <c r="B191" s="12" t="s">
        <v>60</v>
      </c>
      <c r="C191" s="12" t="s">
        <v>273</v>
      </c>
      <c r="D191" s="12" t="s">
        <v>160</v>
      </c>
      <c r="E191" s="13">
        <v>5092.5</v>
      </c>
      <c r="F191" s="13"/>
      <c r="G191" s="13">
        <v>3548.9</v>
      </c>
      <c r="H191" s="85">
        <f t="shared" si="8"/>
        <v>0</v>
      </c>
      <c r="I191" s="14"/>
      <c r="J191" s="13"/>
      <c r="K191" s="13"/>
      <c r="L191" s="13"/>
      <c r="M191" s="86" t="e">
        <f t="shared" si="9"/>
        <v>#DIV/0!</v>
      </c>
      <c r="N191" s="13"/>
    </row>
    <row r="192" spans="1:14" s="4" customFormat="1" ht="25.5" hidden="1">
      <c r="A192" s="17" t="s">
        <v>19</v>
      </c>
      <c r="B192" s="12" t="s">
        <v>60</v>
      </c>
      <c r="C192" s="12" t="s">
        <v>20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13"/>
      <c r="K192" s="13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21</v>
      </c>
      <c r="B193" s="12" t="s">
        <v>60</v>
      </c>
      <c r="C193" s="12" t="s">
        <v>22</v>
      </c>
      <c r="D193" s="12" t="s">
        <v>56</v>
      </c>
      <c r="E193" s="13">
        <f>E194</f>
        <v>8746</v>
      </c>
      <c r="F193" s="13"/>
      <c r="G193" s="13">
        <f>G194</f>
        <v>4051.9</v>
      </c>
      <c r="H193" s="85">
        <f t="shared" si="8"/>
        <v>0</v>
      </c>
      <c r="I193" s="14"/>
      <c r="J193" s="13"/>
      <c r="K193" s="13"/>
      <c r="L193" s="13"/>
      <c r="M193" s="86" t="e">
        <f t="shared" si="9"/>
        <v>#DIV/0!</v>
      </c>
      <c r="N193" s="13"/>
    </row>
    <row r="194" spans="1:14" s="4" customFormat="1" ht="12.75" hidden="1">
      <c r="A194" s="17" t="s">
        <v>161</v>
      </c>
      <c r="B194" s="12" t="s">
        <v>60</v>
      </c>
      <c r="C194" s="12" t="s">
        <v>22</v>
      </c>
      <c r="D194" s="12" t="s">
        <v>160</v>
      </c>
      <c r="E194" s="13">
        <v>8746</v>
      </c>
      <c r="F194" s="13"/>
      <c r="G194" s="13">
        <v>4051.9</v>
      </c>
      <c r="H194" s="85">
        <f t="shared" si="8"/>
        <v>0</v>
      </c>
      <c r="I194" s="14"/>
      <c r="J194" s="13"/>
      <c r="K194" s="13"/>
      <c r="L194" s="13"/>
      <c r="M194" s="86" t="e">
        <f t="shared" si="9"/>
        <v>#DIV/0!</v>
      </c>
      <c r="N194" s="13"/>
    </row>
    <row r="195" spans="1:14" s="4" customFormat="1" ht="12.75" hidden="1">
      <c r="A195" s="49" t="s">
        <v>204</v>
      </c>
      <c r="B195" s="12" t="s">
        <v>60</v>
      </c>
      <c r="C195" s="12" t="s">
        <v>205</v>
      </c>
      <c r="D195" s="12" t="s">
        <v>56</v>
      </c>
      <c r="E195" s="13">
        <f>E199+E196</f>
        <v>9210</v>
      </c>
      <c r="F195" s="13"/>
      <c r="G195" s="13">
        <f>G199+G196</f>
        <v>4825.9</v>
      </c>
      <c r="H195" s="85">
        <f t="shared" si="8"/>
        <v>0</v>
      </c>
      <c r="I195" s="14"/>
      <c r="J195" s="13"/>
      <c r="K195" s="13"/>
      <c r="L195" s="13"/>
      <c r="M195" s="86" t="e">
        <f t="shared" si="9"/>
        <v>#DIV/0!</v>
      </c>
      <c r="N195" s="13"/>
    </row>
    <row r="196" spans="1:16" s="4" customFormat="1" ht="51" hidden="1">
      <c r="A196" s="22" t="s">
        <v>284</v>
      </c>
      <c r="B196" s="24" t="s">
        <v>60</v>
      </c>
      <c r="C196" s="24" t="s">
        <v>286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30"/>
      <c r="K196" s="30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287</v>
      </c>
      <c r="B197" s="24" t="s">
        <v>60</v>
      </c>
      <c r="C197" s="24" t="s">
        <v>288</v>
      </c>
      <c r="D197" s="24" t="s">
        <v>56</v>
      </c>
      <c r="E197" s="30">
        <f>E198</f>
        <v>7830</v>
      </c>
      <c r="F197" s="30"/>
      <c r="G197" s="30">
        <f>G198</f>
        <v>3454.1</v>
      </c>
      <c r="H197" s="85">
        <f t="shared" si="8"/>
        <v>0</v>
      </c>
      <c r="I197" s="52"/>
      <c r="J197" s="30"/>
      <c r="K197" s="30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161</v>
      </c>
      <c r="B198" s="24" t="s">
        <v>60</v>
      </c>
      <c r="C198" s="24" t="s">
        <v>288</v>
      </c>
      <c r="D198" s="24" t="s">
        <v>160</v>
      </c>
      <c r="E198" s="30">
        <v>7830</v>
      </c>
      <c r="F198" s="30"/>
      <c r="G198" s="30">
        <v>3454.1</v>
      </c>
      <c r="H198" s="85">
        <f t="shared" si="8"/>
        <v>0</v>
      </c>
      <c r="I198" s="52"/>
      <c r="J198" s="30"/>
      <c r="K198" s="30"/>
      <c r="L198" s="30"/>
      <c r="M198" s="86" t="e">
        <f t="shared" si="9"/>
        <v>#DIV/0!</v>
      </c>
      <c r="N198" s="30"/>
      <c r="O198" s="53"/>
      <c r="P198" s="53"/>
    </row>
    <row r="199" spans="1:16" s="54" customFormat="1" ht="63.75" hidden="1">
      <c r="A199" s="57" t="s">
        <v>282</v>
      </c>
      <c r="B199" s="24" t="s">
        <v>60</v>
      </c>
      <c r="C199" s="24" t="s">
        <v>283</v>
      </c>
      <c r="D199" s="24" t="s">
        <v>56</v>
      </c>
      <c r="E199" s="30">
        <f>E200</f>
        <v>1380</v>
      </c>
      <c r="F199" s="30"/>
      <c r="G199" s="30">
        <f>G200</f>
        <v>1371.8</v>
      </c>
      <c r="H199" s="85">
        <f t="shared" si="8"/>
        <v>0</v>
      </c>
      <c r="I199" s="52"/>
      <c r="J199" s="30"/>
      <c r="K199" s="30"/>
      <c r="L199" s="30"/>
      <c r="M199" s="86" t="e">
        <f t="shared" si="9"/>
        <v>#DIV/0!</v>
      </c>
      <c r="N199" s="30"/>
      <c r="O199" s="53"/>
      <c r="P199" s="53"/>
    </row>
    <row r="200" spans="1:16" s="54" customFormat="1" ht="12.75" hidden="1">
      <c r="A200" s="22" t="s">
        <v>161</v>
      </c>
      <c r="B200" s="24" t="s">
        <v>60</v>
      </c>
      <c r="C200" s="24" t="s">
        <v>283</v>
      </c>
      <c r="D200" s="24" t="s">
        <v>160</v>
      </c>
      <c r="E200" s="30">
        <v>1380</v>
      </c>
      <c r="F200" s="30"/>
      <c r="G200" s="30">
        <v>1371.8</v>
      </c>
      <c r="H200" s="85">
        <f t="shared" si="8"/>
        <v>0</v>
      </c>
      <c r="I200" s="52"/>
      <c r="J200" s="30"/>
      <c r="K200" s="30"/>
      <c r="L200" s="30"/>
      <c r="M200" s="86" t="e">
        <f t="shared" si="9"/>
        <v>#DIV/0!</v>
      </c>
      <c r="N200" s="30"/>
      <c r="O200" s="53"/>
      <c r="P200" s="53"/>
    </row>
    <row r="201" spans="1:14" s="4" customFormat="1" ht="12.75" hidden="1">
      <c r="A201" s="55" t="s">
        <v>186</v>
      </c>
      <c r="B201" s="12" t="s">
        <v>93</v>
      </c>
      <c r="C201" s="12" t="s">
        <v>187</v>
      </c>
      <c r="D201" s="12" t="s">
        <v>56</v>
      </c>
      <c r="E201" s="13">
        <f aca="true" t="shared" si="10" ref="E201:G202">E202</f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76.5" hidden="1">
      <c r="A202" s="58" t="s">
        <v>195</v>
      </c>
      <c r="B202" s="12" t="s">
        <v>93</v>
      </c>
      <c r="C202" s="12" t="s">
        <v>188</v>
      </c>
      <c r="D202" s="12" t="s">
        <v>56</v>
      </c>
      <c r="E202" s="13">
        <f t="shared" si="10"/>
        <v>8500.1</v>
      </c>
      <c r="F202" s="13">
        <f t="shared" si="10"/>
        <v>8500.1</v>
      </c>
      <c r="G202" s="13">
        <f t="shared" si="10"/>
        <v>7060</v>
      </c>
      <c r="H202" s="13"/>
      <c r="I202" s="14"/>
      <c r="J202" s="13"/>
      <c r="K202" s="13"/>
      <c r="L202" s="13"/>
      <c r="M202" s="13">
        <f>M203</f>
        <v>7060</v>
      </c>
      <c r="N202" s="13"/>
    </row>
    <row r="203" spans="1:14" s="4" customFormat="1" ht="12.75" hidden="1">
      <c r="A203" s="59" t="s">
        <v>189</v>
      </c>
      <c r="B203" s="12" t="s">
        <v>93</v>
      </c>
      <c r="C203" s="12" t="s">
        <v>188</v>
      </c>
      <c r="D203" s="12" t="s">
        <v>190</v>
      </c>
      <c r="E203" s="13">
        <v>8500.1</v>
      </c>
      <c r="F203" s="13">
        <v>8500.1</v>
      </c>
      <c r="G203" s="13">
        <v>7060</v>
      </c>
      <c r="H203" s="13"/>
      <c r="I203" s="14"/>
      <c r="J203" s="13"/>
      <c r="K203" s="13"/>
      <c r="L203" s="13"/>
      <c r="M203" s="13">
        <v>7060</v>
      </c>
      <c r="N203" s="13"/>
    </row>
    <row r="204" spans="1:14" s="4" customFormat="1" ht="76.5" hidden="1">
      <c r="A204" s="28" t="s">
        <v>94</v>
      </c>
      <c r="B204" s="12" t="s">
        <v>93</v>
      </c>
      <c r="C204" s="12" t="s">
        <v>95</v>
      </c>
      <c r="D204" s="12" t="s">
        <v>56</v>
      </c>
      <c r="E204" s="13">
        <f>E205</f>
        <v>33519.299999999996</v>
      </c>
      <c r="F204" s="13">
        <f>F205</f>
        <v>2362.7</v>
      </c>
      <c r="G204" s="13">
        <f>G205</f>
        <v>20078.3</v>
      </c>
      <c r="H204" s="13"/>
      <c r="I204" s="14"/>
      <c r="J204" s="13"/>
      <c r="K204" s="13"/>
      <c r="L204" s="13"/>
      <c r="M204" s="13">
        <f>M205</f>
        <v>857.3</v>
      </c>
      <c r="N204" s="13"/>
    </row>
    <row r="205" spans="1:14" s="4" customFormat="1" ht="25.5" hidden="1">
      <c r="A205" s="17" t="s">
        <v>88</v>
      </c>
      <c r="B205" s="12" t="s">
        <v>93</v>
      </c>
      <c r="C205" s="12" t="s">
        <v>180</v>
      </c>
      <c r="D205" s="12" t="s">
        <v>56</v>
      </c>
      <c r="E205" s="13">
        <f>E216+E206+E208+E210+E212+E214</f>
        <v>33519.299999999996</v>
      </c>
      <c r="F205" s="13">
        <f>F216+F206+F208+F210+F212+F214</f>
        <v>2362.7</v>
      </c>
      <c r="G205" s="13">
        <f>G216+G206+G208+G210+G212+G214</f>
        <v>20078.3</v>
      </c>
      <c r="H205" s="13"/>
      <c r="I205" s="14"/>
      <c r="J205" s="13"/>
      <c r="K205" s="13"/>
      <c r="L205" s="13"/>
      <c r="M205" s="13">
        <f>M216+M206+M208+M210+M212+M214</f>
        <v>857.3</v>
      </c>
      <c r="N205" s="13"/>
    </row>
    <row r="206" spans="1:14" s="4" customFormat="1" ht="76.5" hidden="1">
      <c r="A206" s="22" t="s">
        <v>331</v>
      </c>
      <c r="B206" s="31" t="s">
        <v>93</v>
      </c>
      <c r="C206" s="31" t="s">
        <v>243</v>
      </c>
      <c r="D206" s="31" t="s">
        <v>56</v>
      </c>
      <c r="E206" s="32">
        <f>E207</f>
        <v>192.8</v>
      </c>
      <c r="F206" s="32"/>
      <c r="G206" s="32">
        <f>G207</f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25.5" hidden="1">
      <c r="A207" s="22" t="s">
        <v>88</v>
      </c>
      <c r="B207" s="31" t="s">
        <v>93</v>
      </c>
      <c r="C207" s="31" t="s">
        <v>243</v>
      </c>
      <c r="D207" s="31" t="s">
        <v>160</v>
      </c>
      <c r="E207" s="32">
        <v>192.8</v>
      </c>
      <c r="F207" s="32"/>
      <c r="G207" s="32">
        <v>20.5</v>
      </c>
      <c r="H207" s="32"/>
      <c r="I207" s="14"/>
      <c r="J207" s="32"/>
      <c r="K207" s="32"/>
      <c r="L207" s="32"/>
      <c r="M207" s="32"/>
      <c r="N207" s="32"/>
    </row>
    <row r="208" spans="1:14" s="4" customFormat="1" ht="76.5" hidden="1">
      <c r="A208" s="22" t="s">
        <v>332</v>
      </c>
      <c r="B208" s="31" t="s">
        <v>93</v>
      </c>
      <c r="C208" s="31" t="s">
        <v>242</v>
      </c>
      <c r="D208" s="31" t="s">
        <v>56</v>
      </c>
      <c r="E208" s="32">
        <f>E209</f>
        <v>108.8</v>
      </c>
      <c r="F208" s="32"/>
      <c r="G208" s="32">
        <f>G209</f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25.5" hidden="1">
      <c r="A209" s="22" t="s">
        <v>88</v>
      </c>
      <c r="B209" s="31" t="s">
        <v>93</v>
      </c>
      <c r="C209" s="31" t="s">
        <v>242</v>
      </c>
      <c r="D209" s="31" t="s">
        <v>160</v>
      </c>
      <c r="E209" s="32">
        <v>108.8</v>
      </c>
      <c r="F209" s="32"/>
      <c r="G209" s="32"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93.75" customHeight="1" hidden="1">
      <c r="A210" s="22" t="s">
        <v>333</v>
      </c>
      <c r="B210" s="31" t="s">
        <v>93</v>
      </c>
      <c r="C210" s="31" t="s">
        <v>241</v>
      </c>
      <c r="D210" s="31" t="s">
        <v>56</v>
      </c>
      <c r="E210" s="32">
        <f>E211</f>
        <v>2.9</v>
      </c>
      <c r="F210" s="32"/>
      <c r="G210" s="32">
        <f>G211</f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12.75" hidden="1">
      <c r="A211" s="22" t="s">
        <v>161</v>
      </c>
      <c r="B211" s="31" t="s">
        <v>93</v>
      </c>
      <c r="C211" s="31" t="s">
        <v>241</v>
      </c>
      <c r="D211" s="31" t="s">
        <v>160</v>
      </c>
      <c r="E211" s="32">
        <v>2.9</v>
      </c>
      <c r="F211" s="32"/>
      <c r="G211" s="32">
        <v>0</v>
      </c>
      <c r="H211" s="32"/>
      <c r="I211" s="14"/>
      <c r="J211" s="32"/>
      <c r="K211" s="32"/>
      <c r="L211" s="32"/>
      <c r="M211" s="32"/>
      <c r="N211" s="32"/>
    </row>
    <row r="212" spans="1:14" s="4" customFormat="1" ht="89.25" hidden="1">
      <c r="A212" s="22" t="s">
        <v>334</v>
      </c>
      <c r="B212" s="31" t="s">
        <v>93</v>
      </c>
      <c r="C212" s="31" t="s">
        <v>240</v>
      </c>
      <c r="D212" s="31" t="s">
        <v>56</v>
      </c>
      <c r="E212" s="32">
        <f>E213</f>
        <v>260</v>
      </c>
      <c r="F212" s="32"/>
      <c r="G212" s="32">
        <f>G213</f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12.75" hidden="1">
      <c r="A213" s="17" t="s">
        <v>161</v>
      </c>
      <c r="B213" s="31" t="s">
        <v>93</v>
      </c>
      <c r="C213" s="31" t="s">
        <v>240</v>
      </c>
      <c r="D213" s="31" t="s">
        <v>160</v>
      </c>
      <c r="E213" s="32">
        <v>260</v>
      </c>
      <c r="F213" s="32"/>
      <c r="G213" s="32">
        <v>47.2</v>
      </c>
      <c r="H213" s="32"/>
      <c r="I213" s="14"/>
      <c r="J213" s="32"/>
      <c r="K213" s="32"/>
      <c r="L213" s="32"/>
      <c r="M213" s="32"/>
      <c r="N213" s="32"/>
    </row>
    <row r="214" spans="1:14" s="4" customFormat="1" ht="25.5" hidden="1">
      <c r="A214" s="17" t="s">
        <v>349</v>
      </c>
      <c r="B214" s="31" t="s">
        <v>93</v>
      </c>
      <c r="C214" s="31" t="s">
        <v>239</v>
      </c>
      <c r="D214" s="31" t="s">
        <v>56</v>
      </c>
      <c r="E214" s="32">
        <f>E215</f>
        <v>2362.7</v>
      </c>
      <c r="F214" s="32">
        <f>F215</f>
        <v>2362.7</v>
      </c>
      <c r="G214" s="32">
        <f>G215</f>
        <v>857.3</v>
      </c>
      <c r="H214" s="32"/>
      <c r="I214" s="14"/>
      <c r="J214" s="32"/>
      <c r="K214" s="32"/>
      <c r="L214" s="32"/>
      <c r="M214" s="32">
        <f>M215</f>
        <v>857.3</v>
      </c>
      <c r="N214" s="32"/>
    </row>
    <row r="215" spans="1:14" s="4" customFormat="1" ht="12.75" hidden="1">
      <c r="A215" s="17" t="s">
        <v>161</v>
      </c>
      <c r="B215" s="31" t="s">
        <v>93</v>
      </c>
      <c r="C215" s="31" t="s">
        <v>239</v>
      </c>
      <c r="D215" s="31" t="s">
        <v>160</v>
      </c>
      <c r="E215" s="32">
        <v>2362.7</v>
      </c>
      <c r="F215" s="32">
        <v>2362.7</v>
      </c>
      <c r="G215" s="32">
        <v>857.3</v>
      </c>
      <c r="H215" s="32"/>
      <c r="I215" s="14"/>
      <c r="J215" s="32"/>
      <c r="K215" s="32"/>
      <c r="L215" s="32"/>
      <c r="M215" s="32">
        <v>857.3</v>
      </c>
      <c r="N215" s="32"/>
    </row>
    <row r="216" spans="1:14" s="4" customFormat="1" ht="89.25" hidden="1">
      <c r="A216" s="17" t="s">
        <v>311</v>
      </c>
      <c r="B216" s="31" t="s">
        <v>93</v>
      </c>
      <c r="C216" s="31" t="s">
        <v>238</v>
      </c>
      <c r="D216" s="31" t="s">
        <v>56</v>
      </c>
      <c r="E216" s="32">
        <f>E217</f>
        <v>30592.1</v>
      </c>
      <c r="F216" s="32">
        <f>F217</f>
        <v>0</v>
      </c>
      <c r="G216" s="32">
        <f>G217</f>
        <v>19153.3</v>
      </c>
      <c r="H216" s="32"/>
      <c r="I216" s="14"/>
      <c r="J216" s="32"/>
      <c r="K216" s="32"/>
      <c r="L216" s="32"/>
      <c r="M216" s="32">
        <f>M217</f>
        <v>0</v>
      </c>
      <c r="N216" s="32"/>
    </row>
    <row r="217" spans="1:14" s="4" customFormat="1" ht="12.75" hidden="1">
      <c r="A217" s="17" t="s">
        <v>161</v>
      </c>
      <c r="B217" s="31" t="s">
        <v>93</v>
      </c>
      <c r="C217" s="31" t="s">
        <v>238</v>
      </c>
      <c r="D217" s="31" t="s">
        <v>160</v>
      </c>
      <c r="E217" s="32">
        <f>-130.2-45-2.1-8.1-126.1+30903.6</f>
        <v>30592.1</v>
      </c>
      <c r="F217" s="32">
        <v>0</v>
      </c>
      <c r="G217" s="32">
        <v>19153.3</v>
      </c>
      <c r="H217" s="32"/>
      <c r="I217" s="14"/>
      <c r="J217" s="32"/>
      <c r="K217" s="32"/>
      <c r="L217" s="32"/>
      <c r="M217" s="32">
        <v>0</v>
      </c>
      <c r="N217" s="32"/>
    </row>
    <row r="218" spans="1:14" s="4" customFormat="1" ht="12.75" hidden="1">
      <c r="A218" s="49" t="s">
        <v>204</v>
      </c>
      <c r="B218" s="31" t="s">
        <v>93</v>
      </c>
      <c r="C218" s="31" t="s">
        <v>205</v>
      </c>
      <c r="D218" s="31" t="s">
        <v>56</v>
      </c>
      <c r="E218" s="32">
        <f>E219</f>
        <v>27311</v>
      </c>
      <c r="F218" s="32"/>
      <c r="G218" s="32">
        <f>G219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51" hidden="1">
      <c r="A219" s="17" t="s">
        <v>284</v>
      </c>
      <c r="B219" s="31" t="s">
        <v>93</v>
      </c>
      <c r="C219" s="31" t="s">
        <v>286</v>
      </c>
      <c r="D219" s="31" t="s">
        <v>56</v>
      </c>
      <c r="E219" s="32">
        <f>E220+E222+E224</f>
        <v>27311</v>
      </c>
      <c r="F219" s="32"/>
      <c r="G219" s="32">
        <f>G220+G222+G224</f>
        <v>234.5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289</v>
      </c>
      <c r="B220" s="31" t="s">
        <v>93</v>
      </c>
      <c r="C220" s="31" t="s">
        <v>291</v>
      </c>
      <c r="D220" s="31" t="s">
        <v>56</v>
      </c>
      <c r="E220" s="32">
        <f>E221</f>
        <v>300</v>
      </c>
      <c r="F220" s="32"/>
      <c r="G220" s="32">
        <f>G221</f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12.75" hidden="1">
      <c r="A221" s="17" t="s">
        <v>161</v>
      </c>
      <c r="B221" s="31" t="s">
        <v>93</v>
      </c>
      <c r="C221" s="31" t="s">
        <v>291</v>
      </c>
      <c r="D221" s="31" t="s">
        <v>160</v>
      </c>
      <c r="E221" s="32">
        <v>300</v>
      </c>
      <c r="F221" s="32"/>
      <c r="G221" s="32">
        <v>0</v>
      </c>
      <c r="H221" s="32"/>
      <c r="I221" s="14"/>
      <c r="J221" s="32"/>
      <c r="K221" s="32"/>
      <c r="L221" s="32"/>
      <c r="M221" s="32"/>
      <c r="N221" s="32"/>
    </row>
    <row r="222" spans="1:14" s="4" customFormat="1" ht="25.5" hidden="1">
      <c r="A222" s="17" t="s">
        <v>290</v>
      </c>
      <c r="B222" s="31" t="s">
        <v>93</v>
      </c>
      <c r="C222" s="31" t="s">
        <v>292</v>
      </c>
      <c r="D222" s="31" t="s">
        <v>56</v>
      </c>
      <c r="E222" s="32">
        <f>E223</f>
        <v>415</v>
      </c>
      <c r="F222" s="32"/>
      <c r="G222" s="32">
        <f>G223</f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12.75" hidden="1">
      <c r="A223" s="17" t="s">
        <v>161</v>
      </c>
      <c r="B223" s="31" t="s">
        <v>93</v>
      </c>
      <c r="C223" s="31" t="s">
        <v>292</v>
      </c>
      <c r="D223" s="31" t="s">
        <v>160</v>
      </c>
      <c r="E223" s="32">
        <v>415</v>
      </c>
      <c r="F223" s="32"/>
      <c r="G223" s="32">
        <v>112.6</v>
      </c>
      <c r="H223" s="32"/>
      <c r="I223" s="14"/>
      <c r="J223" s="32"/>
      <c r="K223" s="32"/>
      <c r="L223" s="32"/>
      <c r="M223" s="32"/>
      <c r="N223" s="32"/>
    </row>
    <row r="224" spans="1:14" s="4" customFormat="1" ht="25.5" hidden="1">
      <c r="A224" s="17" t="s">
        <v>285</v>
      </c>
      <c r="B224" s="31" t="s">
        <v>93</v>
      </c>
      <c r="C224" s="31" t="s">
        <v>293</v>
      </c>
      <c r="D224" s="31" t="s">
        <v>56</v>
      </c>
      <c r="E224" s="32">
        <f>E225</f>
        <v>26596</v>
      </c>
      <c r="F224" s="32"/>
      <c r="G224" s="32">
        <f>G225</f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12.75" hidden="1">
      <c r="A225" s="17" t="s">
        <v>161</v>
      </c>
      <c r="B225" s="31" t="s">
        <v>93</v>
      </c>
      <c r="C225" s="31" t="s">
        <v>293</v>
      </c>
      <c r="D225" s="31" t="s">
        <v>160</v>
      </c>
      <c r="E225" s="32">
        <f>28896-2300</f>
        <v>26596</v>
      </c>
      <c r="F225" s="32"/>
      <c r="G225" s="32">
        <v>121.9</v>
      </c>
      <c r="H225" s="32"/>
      <c r="I225" s="14"/>
      <c r="J225" s="32"/>
      <c r="K225" s="32"/>
      <c r="L225" s="32"/>
      <c r="M225" s="32"/>
      <c r="N225" s="32"/>
    </row>
    <row r="226" spans="1:14" s="4" customFormat="1" ht="25.5">
      <c r="A226" s="33" t="s">
        <v>96</v>
      </c>
      <c r="B226" s="7" t="s">
        <v>97</v>
      </c>
      <c r="C226" s="7" t="s">
        <v>70</v>
      </c>
      <c r="D226" s="7" t="s">
        <v>56</v>
      </c>
      <c r="E226" s="47">
        <f>E227</f>
        <v>36797</v>
      </c>
      <c r="F226" s="47">
        <f>F227</f>
        <v>8742</v>
      </c>
      <c r="G226" s="82">
        <f>F226/F321*100</f>
        <v>42.83929140224929</v>
      </c>
      <c r="H226" s="80">
        <f>F226/E226*100</f>
        <v>23.75737152485257</v>
      </c>
      <c r="I226" s="36"/>
      <c r="J226" s="47">
        <f>J227</f>
        <v>30467</v>
      </c>
      <c r="K226" s="47">
        <f>K227</f>
        <v>7616.7</v>
      </c>
      <c r="L226" s="82">
        <f>K226/K321*100</f>
        <v>42.10331389403278</v>
      </c>
      <c r="M226" s="82">
        <f>K226/J226*100</f>
        <v>24.999835888009976</v>
      </c>
      <c r="N226" s="80">
        <f>F226/K226*100</f>
        <v>114.77411477411476</v>
      </c>
    </row>
    <row r="227" spans="1:14" s="4" customFormat="1" ht="12.75">
      <c r="A227" s="25" t="s">
        <v>98</v>
      </c>
      <c r="B227" s="31" t="s">
        <v>99</v>
      </c>
      <c r="C227" s="31" t="s">
        <v>70</v>
      </c>
      <c r="D227" s="31" t="s">
        <v>56</v>
      </c>
      <c r="E227" s="32">
        <v>36797</v>
      </c>
      <c r="F227" s="32">
        <v>8742</v>
      </c>
      <c r="G227" s="32"/>
      <c r="H227" s="85">
        <f aca="true" t="shared" si="11" ref="H227:H272">F227/E227*100</f>
        <v>23.75737152485257</v>
      </c>
      <c r="I227" s="14"/>
      <c r="J227" s="32">
        <v>30467</v>
      </c>
      <c r="K227" s="32">
        <v>7616.7</v>
      </c>
      <c r="L227" s="32"/>
      <c r="M227" s="85">
        <f>K227/J227*100</f>
        <v>24.999835888009976</v>
      </c>
      <c r="N227" s="32"/>
    </row>
    <row r="228" spans="1:14" s="4" customFormat="1" ht="25.5" hidden="1">
      <c r="A228" s="17" t="s">
        <v>100</v>
      </c>
      <c r="B228" s="12" t="s">
        <v>99</v>
      </c>
      <c r="C228" s="12" t="s">
        <v>101</v>
      </c>
      <c r="D228" s="12" t="s">
        <v>56</v>
      </c>
      <c r="E228" s="13">
        <f>E229</f>
        <v>31024.899999999998</v>
      </c>
      <c r="F228" s="13"/>
      <c r="G228" s="13">
        <f>G229</f>
        <v>20454.4</v>
      </c>
      <c r="H228" s="85">
        <f t="shared" si="11"/>
        <v>0</v>
      </c>
      <c r="I228" s="14"/>
      <c r="J228" s="13"/>
      <c r="K228" s="13"/>
      <c r="L228" s="13"/>
      <c r="M228" s="87" t="e">
        <f aca="true" t="shared" si="12" ref="M228:M272">K228/J228*100</f>
        <v>#DIV/0!</v>
      </c>
      <c r="N228" s="13"/>
    </row>
    <row r="229" spans="1:14" s="4" customFormat="1" ht="25.5" hidden="1">
      <c r="A229" s="17" t="s">
        <v>88</v>
      </c>
      <c r="B229" s="37" t="s">
        <v>99</v>
      </c>
      <c r="C229" s="37" t="s">
        <v>173</v>
      </c>
      <c r="D229" s="37" t="s">
        <v>56</v>
      </c>
      <c r="E229" s="38">
        <f>E230+E240+E232+E234+E236+E238</f>
        <v>31024.899999999998</v>
      </c>
      <c r="F229" s="38"/>
      <c r="G229" s="38">
        <f>G230+G240+G232+G234+G236+G238</f>
        <v>20454.4</v>
      </c>
      <c r="H229" s="85">
        <f t="shared" si="11"/>
        <v>0</v>
      </c>
      <c r="I229" s="14"/>
      <c r="J229" s="38"/>
      <c r="K229" s="38"/>
      <c r="L229" s="38"/>
      <c r="M229" s="87" t="e">
        <f t="shared" si="12"/>
        <v>#DIV/0!</v>
      </c>
      <c r="N229" s="38"/>
    </row>
    <row r="230" spans="1:14" s="4" customFormat="1" ht="38.25" hidden="1">
      <c r="A230" s="17" t="s">
        <v>172</v>
      </c>
      <c r="B230" s="37" t="s">
        <v>99</v>
      </c>
      <c r="C230" s="37" t="s">
        <v>174</v>
      </c>
      <c r="D230" s="37" t="s">
        <v>56</v>
      </c>
      <c r="E230" s="38">
        <f>E231</f>
        <v>60</v>
      </c>
      <c r="F230" s="38"/>
      <c r="G230" s="38">
        <f>G231</f>
        <v>18.1</v>
      </c>
      <c r="H230" s="85">
        <f t="shared" si="11"/>
        <v>0</v>
      </c>
      <c r="I230" s="14"/>
      <c r="J230" s="38"/>
      <c r="K230" s="38"/>
      <c r="L230" s="38"/>
      <c r="M230" s="87" t="e">
        <f t="shared" si="12"/>
        <v>#DIV/0!</v>
      </c>
      <c r="N230" s="38"/>
    </row>
    <row r="231" spans="1:14" s="4" customFormat="1" ht="12.75" hidden="1">
      <c r="A231" s="17" t="s">
        <v>161</v>
      </c>
      <c r="B231" s="37" t="s">
        <v>99</v>
      </c>
      <c r="C231" s="37" t="s">
        <v>174</v>
      </c>
      <c r="D231" s="37" t="s">
        <v>160</v>
      </c>
      <c r="E231" s="38">
        <v>60</v>
      </c>
      <c r="F231" s="38"/>
      <c r="G231" s="38">
        <v>18.1</v>
      </c>
      <c r="H231" s="85">
        <f t="shared" si="11"/>
        <v>0</v>
      </c>
      <c r="I231" s="14"/>
      <c r="J231" s="38"/>
      <c r="K231" s="38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335</v>
      </c>
      <c r="B232" s="37" t="s">
        <v>99</v>
      </c>
      <c r="C232" s="37" t="s">
        <v>247</v>
      </c>
      <c r="D232" s="37" t="s">
        <v>56</v>
      </c>
      <c r="E232" s="38">
        <f>E233</f>
        <v>350</v>
      </c>
      <c r="F232" s="38"/>
      <c r="G232" s="38">
        <f>G233</f>
        <v>280.8</v>
      </c>
      <c r="H232" s="85">
        <f t="shared" si="11"/>
        <v>0</v>
      </c>
      <c r="I232" s="14"/>
      <c r="J232" s="38"/>
      <c r="K232" s="38"/>
      <c r="L232" s="38"/>
      <c r="M232" s="87" t="e">
        <f t="shared" si="12"/>
        <v>#DIV/0!</v>
      </c>
      <c r="N232" s="38"/>
    </row>
    <row r="233" spans="1:14" s="4" customFormat="1" ht="12.75" hidden="1">
      <c r="A233" s="22" t="s">
        <v>161</v>
      </c>
      <c r="B233" s="37" t="s">
        <v>99</v>
      </c>
      <c r="C233" s="37" t="s">
        <v>247</v>
      </c>
      <c r="D233" s="37" t="s">
        <v>160</v>
      </c>
      <c r="E233" s="38">
        <v>350</v>
      </c>
      <c r="F233" s="38"/>
      <c r="G233" s="38">
        <v>280.8</v>
      </c>
      <c r="H233" s="85">
        <f t="shared" si="11"/>
        <v>0</v>
      </c>
      <c r="I233" s="14"/>
      <c r="J233" s="38"/>
      <c r="K233" s="38"/>
      <c r="L233" s="38"/>
      <c r="M233" s="87" t="e">
        <f t="shared" si="12"/>
        <v>#DIV/0!</v>
      </c>
      <c r="N233" s="38"/>
    </row>
    <row r="234" spans="1:14" s="4" customFormat="1" ht="38.25" hidden="1">
      <c r="A234" s="22" t="s">
        <v>336</v>
      </c>
      <c r="B234" s="37" t="s">
        <v>99</v>
      </c>
      <c r="C234" s="37" t="s">
        <v>246</v>
      </c>
      <c r="D234" s="37" t="s">
        <v>56</v>
      </c>
      <c r="E234" s="39">
        <f>E235</f>
        <v>258.9</v>
      </c>
      <c r="F234" s="39"/>
      <c r="G234" s="39">
        <f>G235</f>
        <v>258.9</v>
      </c>
      <c r="H234" s="85">
        <f t="shared" si="11"/>
        <v>0</v>
      </c>
      <c r="I234" s="52"/>
      <c r="J234" s="39"/>
      <c r="K234" s="39"/>
      <c r="L234" s="39"/>
      <c r="M234" s="87" t="e">
        <f t="shared" si="12"/>
        <v>#DIV/0!</v>
      </c>
      <c r="N234" s="38"/>
    </row>
    <row r="235" spans="1:14" s="4" customFormat="1" ht="12.75" hidden="1">
      <c r="A235" s="22" t="s">
        <v>161</v>
      </c>
      <c r="B235" s="37" t="s">
        <v>99</v>
      </c>
      <c r="C235" s="37" t="s">
        <v>246</v>
      </c>
      <c r="D235" s="37" t="s">
        <v>160</v>
      </c>
      <c r="E235" s="39">
        <f>250+8.9</f>
        <v>258.9</v>
      </c>
      <c r="F235" s="39"/>
      <c r="G235" s="39">
        <v>258.9</v>
      </c>
      <c r="H235" s="85">
        <f t="shared" si="11"/>
        <v>0</v>
      </c>
      <c r="I235" s="52"/>
      <c r="J235" s="39"/>
      <c r="K235" s="39"/>
      <c r="L235" s="39"/>
      <c r="M235" s="87" t="e">
        <f t="shared" si="12"/>
        <v>#DIV/0!</v>
      </c>
      <c r="N235" s="38"/>
    </row>
    <row r="236" spans="1:14" s="4" customFormat="1" ht="38.25" hidden="1">
      <c r="A236" s="22" t="s">
        <v>337</v>
      </c>
      <c r="B236" s="37" t="s">
        <v>99</v>
      </c>
      <c r="C236" s="37" t="s">
        <v>245</v>
      </c>
      <c r="D236" s="37" t="s">
        <v>56</v>
      </c>
      <c r="E236" s="38">
        <f>E237</f>
        <v>20</v>
      </c>
      <c r="F236" s="38"/>
      <c r="G236" s="38">
        <f>G237</f>
        <v>20.4</v>
      </c>
      <c r="H236" s="85">
        <f t="shared" si="11"/>
        <v>0</v>
      </c>
      <c r="I236" s="14"/>
      <c r="J236" s="38"/>
      <c r="K236" s="38"/>
      <c r="L236" s="38"/>
      <c r="M236" s="87" t="e">
        <f t="shared" si="12"/>
        <v>#DIV/0!</v>
      </c>
      <c r="N236" s="38"/>
    </row>
    <row r="237" spans="1:14" s="4" customFormat="1" ht="12.75" hidden="1">
      <c r="A237" s="22" t="s">
        <v>161</v>
      </c>
      <c r="B237" s="37" t="s">
        <v>99</v>
      </c>
      <c r="C237" s="37" t="s">
        <v>245</v>
      </c>
      <c r="D237" s="37" t="s">
        <v>160</v>
      </c>
      <c r="E237" s="38">
        <v>20</v>
      </c>
      <c r="F237" s="38"/>
      <c r="G237" s="38">
        <v>20.4</v>
      </c>
      <c r="H237" s="85">
        <f t="shared" si="11"/>
        <v>0</v>
      </c>
      <c r="I237" s="14"/>
      <c r="J237" s="38"/>
      <c r="K237" s="38"/>
      <c r="L237" s="38"/>
      <c r="M237" s="87" t="e">
        <f t="shared" si="12"/>
        <v>#DIV/0!</v>
      </c>
      <c r="N237" s="38"/>
    </row>
    <row r="238" spans="1:14" s="4" customFormat="1" ht="51" hidden="1">
      <c r="A238" s="22" t="s">
        <v>338</v>
      </c>
      <c r="B238" s="37" t="s">
        <v>99</v>
      </c>
      <c r="C238" s="37" t="s">
        <v>244</v>
      </c>
      <c r="D238" s="37" t="s">
        <v>56</v>
      </c>
      <c r="E238" s="38">
        <f>E239</f>
        <v>130</v>
      </c>
      <c r="F238" s="38"/>
      <c r="G238" s="38">
        <f>G239</f>
        <v>66.4</v>
      </c>
      <c r="H238" s="85">
        <f t="shared" si="11"/>
        <v>0</v>
      </c>
      <c r="I238" s="14"/>
      <c r="J238" s="38"/>
      <c r="K238" s="38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161</v>
      </c>
      <c r="B239" s="37" t="s">
        <v>99</v>
      </c>
      <c r="C239" s="37" t="s">
        <v>244</v>
      </c>
      <c r="D239" s="37" t="s">
        <v>160</v>
      </c>
      <c r="E239" s="38">
        <v>130</v>
      </c>
      <c r="F239" s="38"/>
      <c r="G239" s="38">
        <v>66.4</v>
      </c>
      <c r="H239" s="85">
        <f t="shared" si="11"/>
        <v>0</v>
      </c>
      <c r="I239" s="14"/>
      <c r="J239" s="38"/>
      <c r="K239" s="38"/>
      <c r="L239" s="38"/>
      <c r="M239" s="87" t="e">
        <f t="shared" si="12"/>
        <v>#DIV/0!</v>
      </c>
      <c r="N239" s="38"/>
    </row>
    <row r="240" spans="1:14" s="4" customFormat="1" ht="38.25" hidden="1">
      <c r="A240" s="17" t="s">
        <v>175</v>
      </c>
      <c r="B240" s="37" t="s">
        <v>99</v>
      </c>
      <c r="C240" s="60" t="s">
        <v>346</v>
      </c>
      <c r="D240" s="37" t="s">
        <v>56</v>
      </c>
      <c r="E240" s="38">
        <f>E241</f>
        <v>30205.999999999996</v>
      </c>
      <c r="F240" s="38"/>
      <c r="G240" s="38">
        <f>G241</f>
        <v>19809.8</v>
      </c>
      <c r="H240" s="85">
        <f t="shared" si="11"/>
        <v>0</v>
      </c>
      <c r="I240" s="14"/>
      <c r="J240" s="38"/>
      <c r="K240" s="38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161</v>
      </c>
      <c r="B241" s="37" t="s">
        <v>99</v>
      </c>
      <c r="C241" s="60" t="s">
        <v>346</v>
      </c>
      <c r="D241" s="37" t="s">
        <v>160</v>
      </c>
      <c r="E241" s="38">
        <f>-500-30.2+30745.1-8.9</f>
        <v>30205.999999999996</v>
      </c>
      <c r="F241" s="38"/>
      <c r="G241" s="38">
        <v>19809.8</v>
      </c>
      <c r="H241" s="85">
        <f t="shared" si="11"/>
        <v>0</v>
      </c>
      <c r="I241" s="14"/>
      <c r="J241" s="38"/>
      <c r="K241" s="38"/>
      <c r="L241" s="38"/>
      <c r="M241" s="87" t="e">
        <f t="shared" si="12"/>
        <v>#DIV/0!</v>
      </c>
      <c r="N241" s="38"/>
    </row>
    <row r="242" spans="1:14" s="4" customFormat="1" ht="12.75" hidden="1">
      <c r="A242" s="17" t="s">
        <v>64</v>
      </c>
      <c r="B242" s="11" t="s">
        <v>99</v>
      </c>
      <c r="C242" s="11" t="s">
        <v>102</v>
      </c>
      <c r="D242" s="11" t="s">
        <v>56</v>
      </c>
      <c r="E242" s="13">
        <f>E243</f>
        <v>16984.699999999997</v>
      </c>
      <c r="F242" s="13"/>
      <c r="G242" s="13">
        <f>G243</f>
        <v>11123.099999999999</v>
      </c>
      <c r="H242" s="85">
        <f t="shared" si="11"/>
        <v>0</v>
      </c>
      <c r="I242" s="14"/>
      <c r="J242" s="13"/>
      <c r="K242" s="13"/>
      <c r="L242" s="13"/>
      <c r="M242" s="87" t="e">
        <f t="shared" si="12"/>
        <v>#DIV/0!</v>
      </c>
      <c r="N242" s="13"/>
    </row>
    <row r="243" spans="1:14" s="4" customFormat="1" ht="25.5" hidden="1">
      <c r="A243" s="17" t="s">
        <v>88</v>
      </c>
      <c r="B243" s="20" t="s">
        <v>99</v>
      </c>
      <c r="C243" s="20" t="s">
        <v>176</v>
      </c>
      <c r="D243" s="20" t="s">
        <v>56</v>
      </c>
      <c r="E243" s="32">
        <f>E244+E254+E246+E248+E250+E252</f>
        <v>16984.699999999997</v>
      </c>
      <c r="F243" s="32"/>
      <c r="G243" s="32">
        <f>G244+G254+G246+G248+G250+G252</f>
        <v>11123.099999999999</v>
      </c>
      <c r="H243" s="85">
        <f t="shared" si="11"/>
        <v>0</v>
      </c>
      <c r="I243" s="14"/>
      <c r="J243" s="32"/>
      <c r="K243" s="32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177</v>
      </c>
      <c r="B244" s="20" t="s">
        <v>99</v>
      </c>
      <c r="C244" s="20" t="s">
        <v>178</v>
      </c>
      <c r="D244" s="20" t="s">
        <v>56</v>
      </c>
      <c r="E244" s="32">
        <f>E245</f>
        <v>70</v>
      </c>
      <c r="F244" s="32"/>
      <c r="G244" s="32">
        <f>G245</f>
        <v>9.9</v>
      </c>
      <c r="H244" s="85">
        <f t="shared" si="11"/>
        <v>0</v>
      </c>
      <c r="I244" s="14"/>
      <c r="J244" s="32"/>
      <c r="K244" s="32"/>
      <c r="L244" s="32"/>
      <c r="M244" s="87" t="e">
        <f t="shared" si="12"/>
        <v>#DIV/0!</v>
      </c>
      <c r="N244" s="32"/>
    </row>
    <row r="245" spans="1:14" s="4" customFormat="1" ht="12.75" hidden="1">
      <c r="A245" s="17" t="s">
        <v>161</v>
      </c>
      <c r="B245" s="20" t="s">
        <v>99</v>
      </c>
      <c r="C245" s="20" t="s">
        <v>178</v>
      </c>
      <c r="D245" s="20" t="s">
        <v>160</v>
      </c>
      <c r="E245" s="32">
        <v>70</v>
      </c>
      <c r="F245" s="32"/>
      <c r="G245" s="32">
        <v>9.9</v>
      </c>
      <c r="H245" s="85">
        <f t="shared" si="11"/>
        <v>0</v>
      </c>
      <c r="I245" s="14"/>
      <c r="J245" s="32"/>
      <c r="K245" s="32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339</v>
      </c>
      <c r="B246" s="20" t="s">
        <v>99</v>
      </c>
      <c r="C246" s="20" t="s">
        <v>251</v>
      </c>
      <c r="D246" s="20" t="s">
        <v>56</v>
      </c>
      <c r="E246" s="32">
        <f>E247</f>
        <v>428</v>
      </c>
      <c r="F246" s="32"/>
      <c r="G246" s="32">
        <f>G247</f>
        <v>236.2</v>
      </c>
      <c r="H246" s="85">
        <f t="shared" si="11"/>
        <v>0</v>
      </c>
      <c r="I246" s="14"/>
      <c r="J246" s="32"/>
      <c r="K246" s="32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161</v>
      </c>
      <c r="B247" s="20" t="s">
        <v>99</v>
      </c>
      <c r="C247" s="20" t="s">
        <v>251</v>
      </c>
      <c r="D247" s="20" t="s">
        <v>160</v>
      </c>
      <c r="E247" s="32">
        <v>428</v>
      </c>
      <c r="F247" s="32"/>
      <c r="G247" s="32">
        <v>236.2</v>
      </c>
      <c r="H247" s="85">
        <f t="shared" si="11"/>
        <v>0</v>
      </c>
      <c r="I247" s="14"/>
      <c r="J247" s="32"/>
      <c r="K247" s="32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340</v>
      </c>
      <c r="B248" s="20" t="s">
        <v>99</v>
      </c>
      <c r="C248" s="20" t="s">
        <v>250</v>
      </c>
      <c r="D248" s="20" t="s">
        <v>56</v>
      </c>
      <c r="E248" s="32">
        <f>E249</f>
        <v>130</v>
      </c>
      <c r="F248" s="32"/>
      <c r="G248" s="32">
        <f>G249</f>
        <v>113.8</v>
      </c>
      <c r="H248" s="85">
        <f t="shared" si="11"/>
        <v>0</v>
      </c>
      <c r="I248" s="14"/>
      <c r="J248" s="32"/>
      <c r="K248" s="32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161</v>
      </c>
      <c r="B249" s="20" t="s">
        <v>99</v>
      </c>
      <c r="C249" s="20" t="s">
        <v>250</v>
      </c>
      <c r="D249" s="20" t="s">
        <v>160</v>
      </c>
      <c r="E249" s="32">
        <v>130</v>
      </c>
      <c r="F249" s="32"/>
      <c r="G249" s="32">
        <v>113.8</v>
      </c>
      <c r="H249" s="85">
        <f t="shared" si="11"/>
        <v>0</v>
      </c>
      <c r="I249" s="14"/>
      <c r="J249" s="32"/>
      <c r="K249" s="32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341</v>
      </c>
      <c r="B250" s="20" t="s">
        <v>99</v>
      </c>
      <c r="C250" s="20" t="s">
        <v>249</v>
      </c>
      <c r="D250" s="20" t="s">
        <v>56</v>
      </c>
      <c r="E250" s="32">
        <f>E251</f>
        <v>11</v>
      </c>
      <c r="F250" s="32"/>
      <c r="G250" s="32">
        <f>G251</f>
        <v>4.8</v>
      </c>
      <c r="H250" s="85">
        <f t="shared" si="11"/>
        <v>0</v>
      </c>
      <c r="I250" s="14"/>
      <c r="J250" s="32"/>
      <c r="K250" s="32"/>
      <c r="L250" s="32"/>
      <c r="M250" s="87" t="e">
        <f t="shared" si="12"/>
        <v>#DIV/0!</v>
      </c>
      <c r="N250" s="32"/>
    </row>
    <row r="251" spans="1:14" s="4" customFormat="1" ht="12.75" hidden="1">
      <c r="A251" s="22" t="s">
        <v>161</v>
      </c>
      <c r="B251" s="20" t="s">
        <v>99</v>
      </c>
      <c r="C251" s="20" t="s">
        <v>249</v>
      </c>
      <c r="D251" s="20" t="s">
        <v>160</v>
      </c>
      <c r="E251" s="32">
        <v>11</v>
      </c>
      <c r="F251" s="32"/>
      <c r="G251" s="32">
        <v>4.8</v>
      </c>
      <c r="H251" s="85">
        <f t="shared" si="11"/>
        <v>0</v>
      </c>
      <c r="I251" s="14"/>
      <c r="J251" s="32"/>
      <c r="K251" s="32"/>
      <c r="L251" s="32"/>
      <c r="M251" s="87" t="e">
        <f t="shared" si="12"/>
        <v>#DIV/0!</v>
      </c>
      <c r="N251" s="32"/>
    </row>
    <row r="252" spans="1:14" s="4" customFormat="1" ht="25.5" hidden="1">
      <c r="A252" s="22" t="s">
        <v>342</v>
      </c>
      <c r="B252" s="20" t="s">
        <v>99</v>
      </c>
      <c r="C252" s="20" t="s">
        <v>248</v>
      </c>
      <c r="D252" s="20" t="s">
        <v>56</v>
      </c>
      <c r="E252" s="32">
        <f>E253</f>
        <v>30</v>
      </c>
      <c r="F252" s="32"/>
      <c r="G252" s="32">
        <f>G253</f>
        <v>19.8</v>
      </c>
      <c r="H252" s="85">
        <f t="shared" si="11"/>
        <v>0</v>
      </c>
      <c r="I252" s="14"/>
      <c r="J252" s="32"/>
      <c r="K252" s="32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161</v>
      </c>
      <c r="B253" s="20" t="s">
        <v>99</v>
      </c>
      <c r="C253" s="20" t="s">
        <v>248</v>
      </c>
      <c r="D253" s="20" t="s">
        <v>160</v>
      </c>
      <c r="E253" s="32">
        <v>30</v>
      </c>
      <c r="F253" s="32"/>
      <c r="G253" s="32">
        <v>19.8</v>
      </c>
      <c r="H253" s="85">
        <f t="shared" si="11"/>
        <v>0</v>
      </c>
      <c r="I253" s="14"/>
      <c r="J253" s="32"/>
      <c r="K253" s="32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179</v>
      </c>
      <c r="B254" s="20" t="s">
        <v>99</v>
      </c>
      <c r="C254" s="50" t="s">
        <v>345</v>
      </c>
      <c r="D254" s="20" t="s">
        <v>56</v>
      </c>
      <c r="E254" s="32">
        <f>E255</f>
        <v>16315.699999999999</v>
      </c>
      <c r="F254" s="32"/>
      <c r="G254" s="32">
        <f>G255</f>
        <v>10738.6</v>
      </c>
      <c r="H254" s="85">
        <f t="shared" si="11"/>
        <v>0</v>
      </c>
      <c r="I254" s="14"/>
      <c r="J254" s="32"/>
      <c r="K254" s="32"/>
      <c r="L254" s="32"/>
      <c r="M254" s="87" t="e">
        <f t="shared" si="12"/>
        <v>#DIV/0!</v>
      </c>
      <c r="N254" s="32"/>
    </row>
    <row r="255" spans="1:14" s="4" customFormat="1" ht="12.75" hidden="1">
      <c r="A255" s="17" t="s">
        <v>161</v>
      </c>
      <c r="B255" s="20" t="s">
        <v>99</v>
      </c>
      <c r="C255" s="50" t="s">
        <v>345</v>
      </c>
      <c r="D255" s="20" t="s">
        <v>160</v>
      </c>
      <c r="E255" s="32">
        <f>-76.9+16392.6</f>
        <v>16315.699999999999</v>
      </c>
      <c r="F255" s="32"/>
      <c r="G255" s="32">
        <v>10738.6</v>
      </c>
      <c r="H255" s="85">
        <f t="shared" si="11"/>
        <v>0</v>
      </c>
      <c r="I255" s="14"/>
      <c r="J255" s="32"/>
      <c r="K255" s="32"/>
      <c r="L255" s="32"/>
      <c r="M255" s="87" t="e">
        <f t="shared" si="12"/>
        <v>#DIV/0!</v>
      </c>
      <c r="N255" s="32"/>
    </row>
    <row r="256" spans="1:14" s="4" customFormat="1" ht="25.5" hidden="1">
      <c r="A256" s="17" t="s">
        <v>16</v>
      </c>
      <c r="B256" s="20" t="s">
        <v>99</v>
      </c>
      <c r="C256" s="50" t="s">
        <v>17</v>
      </c>
      <c r="D256" s="20" t="s">
        <v>56</v>
      </c>
      <c r="E256" s="32">
        <f>E259+E257</f>
        <v>2440.8</v>
      </c>
      <c r="F256" s="32"/>
      <c r="G256" s="32">
        <f>G259+G257</f>
        <v>1006.6</v>
      </c>
      <c r="H256" s="85">
        <f t="shared" si="11"/>
        <v>0</v>
      </c>
      <c r="I256" s="14"/>
      <c r="J256" s="32"/>
      <c r="K256" s="32"/>
      <c r="L256" s="32"/>
      <c r="M256" s="87" t="e">
        <f t="shared" si="12"/>
        <v>#DIV/0!</v>
      </c>
      <c r="N256" s="32"/>
    </row>
    <row r="257" spans="1:14" s="4" customFormat="1" ht="38.25" hidden="1">
      <c r="A257" s="17" t="s">
        <v>23</v>
      </c>
      <c r="B257" s="20" t="s">
        <v>99</v>
      </c>
      <c r="C257" s="50" t="s">
        <v>24</v>
      </c>
      <c r="D257" s="20" t="s">
        <v>56</v>
      </c>
      <c r="E257" s="32">
        <f>E258</f>
        <v>263</v>
      </c>
      <c r="F257" s="32"/>
      <c r="G257" s="32">
        <f>G258</f>
        <v>0</v>
      </c>
      <c r="H257" s="85">
        <f t="shared" si="11"/>
        <v>0</v>
      </c>
      <c r="I257" s="14"/>
      <c r="J257" s="32"/>
      <c r="K257" s="32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161</v>
      </c>
      <c r="B258" s="20" t="s">
        <v>99</v>
      </c>
      <c r="C258" s="50" t="s">
        <v>24</v>
      </c>
      <c r="D258" s="20" t="s">
        <v>160</v>
      </c>
      <c r="E258" s="32">
        <v>263</v>
      </c>
      <c r="F258" s="32"/>
      <c r="G258" s="32">
        <v>0</v>
      </c>
      <c r="H258" s="85">
        <f t="shared" si="11"/>
        <v>0</v>
      </c>
      <c r="I258" s="14"/>
      <c r="J258" s="32"/>
      <c r="K258" s="32"/>
      <c r="L258" s="32"/>
      <c r="M258" s="87" t="e">
        <f t="shared" si="12"/>
        <v>#DIV/0!</v>
      </c>
      <c r="N258" s="32"/>
    </row>
    <row r="259" spans="1:14" s="4" customFormat="1" ht="25.5" hidden="1">
      <c r="A259" s="17" t="s">
        <v>105</v>
      </c>
      <c r="B259" s="20" t="s">
        <v>99</v>
      </c>
      <c r="C259" s="50" t="s">
        <v>18</v>
      </c>
      <c r="D259" s="20" t="s">
        <v>56</v>
      </c>
      <c r="E259" s="32">
        <f>E260</f>
        <v>2177.8</v>
      </c>
      <c r="F259" s="32"/>
      <c r="G259" s="32">
        <f>G260</f>
        <v>1006.6</v>
      </c>
      <c r="H259" s="85">
        <f t="shared" si="11"/>
        <v>0</v>
      </c>
      <c r="I259" s="14"/>
      <c r="J259" s="32"/>
      <c r="K259" s="32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139</v>
      </c>
      <c r="B260" s="20" t="s">
        <v>99</v>
      </c>
      <c r="C260" s="50" t="s">
        <v>18</v>
      </c>
      <c r="D260" s="20" t="s">
        <v>140</v>
      </c>
      <c r="E260" s="32">
        <v>2177.8</v>
      </c>
      <c r="F260" s="32"/>
      <c r="G260" s="32">
        <v>1006.6</v>
      </c>
      <c r="H260" s="85">
        <f t="shared" si="11"/>
        <v>0</v>
      </c>
      <c r="I260" s="14"/>
      <c r="J260" s="32"/>
      <c r="K260" s="32"/>
      <c r="L260" s="32"/>
      <c r="M260" s="87" t="e">
        <f t="shared" si="12"/>
        <v>#DIV/0!</v>
      </c>
      <c r="N260" s="32"/>
    </row>
    <row r="261" spans="1:14" s="4" customFormat="1" ht="12.75" hidden="1">
      <c r="A261" s="17" t="s">
        <v>204</v>
      </c>
      <c r="B261" s="31" t="s">
        <v>99</v>
      </c>
      <c r="C261" s="31" t="s">
        <v>205</v>
      </c>
      <c r="D261" s="20" t="s">
        <v>56</v>
      </c>
      <c r="E261" s="21">
        <f>E262</f>
        <v>1270</v>
      </c>
      <c r="F261" s="21"/>
      <c r="G261" s="21">
        <f>G262</f>
        <v>789.4</v>
      </c>
      <c r="H261" s="85">
        <f t="shared" si="11"/>
        <v>0</v>
      </c>
      <c r="I261" s="19"/>
      <c r="J261" s="21"/>
      <c r="K261" s="21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274</v>
      </c>
      <c r="B262" s="31" t="s">
        <v>99</v>
      </c>
      <c r="C262" s="31" t="s">
        <v>275</v>
      </c>
      <c r="D262" s="20" t="s">
        <v>56</v>
      </c>
      <c r="E262" s="21">
        <f>E263+E265</f>
        <v>1270</v>
      </c>
      <c r="F262" s="21"/>
      <c r="G262" s="21">
        <f>G263+G265</f>
        <v>789.4</v>
      </c>
      <c r="H262" s="85">
        <f t="shared" si="11"/>
        <v>0</v>
      </c>
      <c r="I262" s="19"/>
      <c r="J262" s="21"/>
      <c r="K262" s="21"/>
      <c r="L262" s="21"/>
      <c r="M262" s="87" t="e">
        <f t="shared" si="12"/>
        <v>#DIV/0!</v>
      </c>
      <c r="N262" s="21"/>
    </row>
    <row r="263" spans="1:14" s="4" customFormat="1" ht="51" hidden="1">
      <c r="A263" s="17" t="s">
        <v>276</v>
      </c>
      <c r="B263" s="31" t="s">
        <v>99</v>
      </c>
      <c r="C263" s="31" t="s">
        <v>278</v>
      </c>
      <c r="D263" s="20" t="s">
        <v>56</v>
      </c>
      <c r="E263" s="21">
        <f>E264</f>
        <v>650</v>
      </c>
      <c r="F263" s="21"/>
      <c r="G263" s="21">
        <f>G264</f>
        <v>299</v>
      </c>
      <c r="H263" s="85">
        <f t="shared" si="11"/>
        <v>0</v>
      </c>
      <c r="I263" s="19"/>
      <c r="J263" s="21"/>
      <c r="K263" s="21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161</v>
      </c>
      <c r="B264" s="31" t="s">
        <v>99</v>
      </c>
      <c r="C264" s="31" t="s">
        <v>278</v>
      </c>
      <c r="D264" s="20" t="s">
        <v>160</v>
      </c>
      <c r="E264" s="21">
        <v>650</v>
      </c>
      <c r="F264" s="21"/>
      <c r="G264" s="21">
        <v>299</v>
      </c>
      <c r="H264" s="85">
        <f t="shared" si="11"/>
        <v>0</v>
      </c>
      <c r="I264" s="19"/>
      <c r="J264" s="21"/>
      <c r="K264" s="21"/>
      <c r="L264" s="21"/>
      <c r="M264" s="87" t="e">
        <f t="shared" si="12"/>
        <v>#DIV/0!</v>
      </c>
      <c r="N264" s="21"/>
    </row>
    <row r="265" spans="1:14" s="4" customFormat="1" ht="25.5" hidden="1">
      <c r="A265" s="17" t="s">
        <v>277</v>
      </c>
      <c r="B265" s="31" t="s">
        <v>99</v>
      </c>
      <c r="C265" s="31" t="s">
        <v>279</v>
      </c>
      <c r="D265" s="20" t="s">
        <v>56</v>
      </c>
      <c r="E265" s="21">
        <f>E266</f>
        <v>620</v>
      </c>
      <c r="F265" s="21"/>
      <c r="G265" s="21">
        <f>G266</f>
        <v>490.4</v>
      </c>
      <c r="H265" s="85">
        <f t="shared" si="11"/>
        <v>0</v>
      </c>
      <c r="I265" s="19"/>
      <c r="J265" s="21"/>
      <c r="K265" s="21"/>
      <c r="L265" s="21"/>
      <c r="M265" s="87" t="e">
        <f t="shared" si="12"/>
        <v>#DIV/0!</v>
      </c>
      <c r="N265" s="21"/>
    </row>
    <row r="266" spans="1:14" s="4" customFormat="1" ht="12.75" hidden="1">
      <c r="A266" s="28" t="s">
        <v>161</v>
      </c>
      <c r="B266" s="31" t="s">
        <v>99</v>
      </c>
      <c r="C266" s="31" t="s">
        <v>279</v>
      </c>
      <c r="D266" s="20" t="s">
        <v>160</v>
      </c>
      <c r="E266" s="21">
        <v>620</v>
      </c>
      <c r="F266" s="21"/>
      <c r="G266" s="21">
        <v>490.4</v>
      </c>
      <c r="H266" s="85">
        <f t="shared" si="11"/>
        <v>0</v>
      </c>
      <c r="I266" s="19"/>
      <c r="J266" s="21"/>
      <c r="K266" s="21"/>
      <c r="L266" s="21"/>
      <c r="M266" s="87" t="e">
        <f t="shared" si="12"/>
        <v>#DIV/0!</v>
      </c>
      <c r="N266" s="21"/>
    </row>
    <row r="267" spans="1:14" s="4" customFormat="1" ht="12.75" hidden="1">
      <c r="A267" s="17" t="s">
        <v>209</v>
      </c>
      <c r="B267" s="20" t="s">
        <v>103</v>
      </c>
      <c r="C267" s="20" t="s">
        <v>104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32"/>
      <c r="K267" s="32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312</v>
      </c>
      <c r="B268" s="20" t="s">
        <v>103</v>
      </c>
      <c r="C268" s="20" t="s">
        <v>210</v>
      </c>
      <c r="D268" s="20" t="s">
        <v>56</v>
      </c>
      <c r="E268" s="32">
        <f>E269</f>
        <v>9237.1</v>
      </c>
      <c r="F268" s="32"/>
      <c r="G268" s="32">
        <f>G269</f>
        <v>6078.3</v>
      </c>
      <c r="H268" s="85">
        <f t="shared" si="11"/>
        <v>0</v>
      </c>
      <c r="I268" s="14"/>
      <c r="J268" s="32"/>
      <c r="K268" s="32"/>
      <c r="L268" s="32"/>
      <c r="M268" s="87" t="e">
        <f t="shared" si="12"/>
        <v>#DIV/0!</v>
      </c>
      <c r="N268" s="32"/>
    </row>
    <row r="269" spans="1:14" s="4" customFormat="1" ht="12.75" hidden="1">
      <c r="A269" s="17" t="s">
        <v>162</v>
      </c>
      <c r="B269" s="20" t="s">
        <v>103</v>
      </c>
      <c r="C269" s="20" t="s">
        <v>210</v>
      </c>
      <c r="D269" s="20" t="s">
        <v>163</v>
      </c>
      <c r="E269" s="32">
        <v>9237.1</v>
      </c>
      <c r="F269" s="32"/>
      <c r="G269" s="32">
        <v>6078.3</v>
      </c>
      <c r="H269" s="85">
        <f t="shared" si="11"/>
        <v>0</v>
      </c>
      <c r="I269" s="14"/>
      <c r="J269" s="32"/>
      <c r="K269" s="32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196</v>
      </c>
      <c r="B270" s="20" t="s">
        <v>106</v>
      </c>
      <c r="C270" s="20" t="s">
        <v>107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32"/>
      <c r="K270" s="32"/>
      <c r="L270" s="32"/>
      <c r="M270" s="87" t="e">
        <f t="shared" si="12"/>
        <v>#DIV/0!</v>
      </c>
      <c r="N270" s="32"/>
    </row>
    <row r="271" spans="1:14" s="4" customFormat="1" ht="25.5" hidden="1">
      <c r="A271" s="17" t="s">
        <v>105</v>
      </c>
      <c r="B271" s="20" t="s">
        <v>106</v>
      </c>
      <c r="C271" s="20" t="s">
        <v>206</v>
      </c>
      <c r="D271" s="20" t="s">
        <v>56</v>
      </c>
      <c r="E271" s="32">
        <f>E272</f>
        <v>9237.1</v>
      </c>
      <c r="F271" s="32"/>
      <c r="G271" s="32">
        <f>G272</f>
        <v>5345.4</v>
      </c>
      <c r="H271" s="85">
        <f t="shared" si="11"/>
        <v>0</v>
      </c>
      <c r="I271" s="14"/>
      <c r="J271" s="32"/>
      <c r="K271" s="32"/>
      <c r="L271" s="32"/>
      <c r="M271" s="87" t="e">
        <f t="shared" si="12"/>
        <v>#DIV/0!</v>
      </c>
      <c r="N271" s="32"/>
    </row>
    <row r="272" spans="1:14" s="4" customFormat="1" ht="12.75" hidden="1">
      <c r="A272" s="17" t="s">
        <v>162</v>
      </c>
      <c r="B272" s="20" t="s">
        <v>106</v>
      </c>
      <c r="C272" s="20" t="s">
        <v>206</v>
      </c>
      <c r="D272" s="20" t="s">
        <v>163</v>
      </c>
      <c r="E272" s="32">
        <v>9237.1</v>
      </c>
      <c r="F272" s="32"/>
      <c r="G272" s="32">
        <v>5345.4</v>
      </c>
      <c r="H272" s="85">
        <f t="shared" si="11"/>
        <v>0</v>
      </c>
      <c r="I272" s="14"/>
      <c r="J272" s="32"/>
      <c r="K272" s="32"/>
      <c r="L272" s="32"/>
      <c r="M272" s="87" t="e">
        <f t="shared" si="12"/>
        <v>#DIV/0!</v>
      </c>
      <c r="N272" s="32"/>
    </row>
    <row r="273" spans="1:14" s="4" customFormat="1" ht="76.5" hidden="1">
      <c r="A273" s="28" t="s">
        <v>94</v>
      </c>
      <c r="B273" s="12" t="s">
        <v>128</v>
      </c>
      <c r="C273" s="12" t="s">
        <v>95</v>
      </c>
      <c r="D273" s="12" t="s">
        <v>56</v>
      </c>
      <c r="E273" s="13">
        <f>E274</f>
        <v>7312</v>
      </c>
      <c r="F273" s="13"/>
      <c r="G273" s="13">
        <f>G274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25.5" hidden="1">
      <c r="A274" s="17" t="s">
        <v>88</v>
      </c>
      <c r="B274" s="12" t="s">
        <v>128</v>
      </c>
      <c r="C274" s="12" t="s">
        <v>180</v>
      </c>
      <c r="D274" s="12" t="s">
        <v>56</v>
      </c>
      <c r="E274" s="13">
        <f>E275+E279+E277</f>
        <v>7312</v>
      </c>
      <c r="F274" s="13"/>
      <c r="G274" s="13">
        <f>G275+G279+G277</f>
        <v>5718.699999999999</v>
      </c>
      <c r="H274" s="13"/>
      <c r="I274" s="14"/>
      <c r="J274" s="13"/>
      <c r="K274" s="13"/>
      <c r="L274" s="13"/>
      <c r="M274" s="13"/>
      <c r="N274" s="13"/>
    </row>
    <row r="275" spans="1:14" s="4" customFormat="1" ht="76.5" hidden="1">
      <c r="A275" s="22" t="s">
        <v>343</v>
      </c>
      <c r="B275" s="31" t="s">
        <v>128</v>
      </c>
      <c r="C275" s="31" t="s">
        <v>181</v>
      </c>
      <c r="D275" s="31" t="s">
        <v>56</v>
      </c>
      <c r="E275" s="32">
        <f>E276</f>
        <v>70</v>
      </c>
      <c r="F275" s="32"/>
      <c r="G275" s="32">
        <f>G276</f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12.75" hidden="1">
      <c r="A276" s="22" t="s">
        <v>161</v>
      </c>
      <c r="B276" s="31" t="s">
        <v>128</v>
      </c>
      <c r="C276" s="31" t="s">
        <v>181</v>
      </c>
      <c r="D276" s="31" t="s">
        <v>160</v>
      </c>
      <c r="E276" s="32">
        <v>70</v>
      </c>
      <c r="F276" s="32"/>
      <c r="G276" s="32">
        <v>2.4</v>
      </c>
      <c r="H276" s="32"/>
      <c r="I276" s="14"/>
      <c r="J276" s="32"/>
      <c r="K276" s="32"/>
      <c r="L276" s="32"/>
      <c r="M276" s="32"/>
      <c r="N276" s="32"/>
    </row>
    <row r="277" spans="1:14" s="4" customFormat="1" ht="89.25" hidden="1">
      <c r="A277" s="22" t="s">
        <v>334</v>
      </c>
      <c r="B277" s="31" t="s">
        <v>128</v>
      </c>
      <c r="C277" s="31" t="s">
        <v>240</v>
      </c>
      <c r="D277" s="31" t="s">
        <v>56</v>
      </c>
      <c r="E277" s="32">
        <f>E278</f>
        <v>182</v>
      </c>
      <c r="F277" s="32"/>
      <c r="G277" s="32">
        <f>G278</f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12.75" hidden="1">
      <c r="A278" s="17" t="s">
        <v>161</v>
      </c>
      <c r="B278" s="31" t="s">
        <v>128</v>
      </c>
      <c r="C278" s="31" t="s">
        <v>240</v>
      </c>
      <c r="D278" s="31" t="s">
        <v>160</v>
      </c>
      <c r="E278" s="32">
        <v>182</v>
      </c>
      <c r="F278" s="32"/>
      <c r="G278" s="32">
        <v>113.9</v>
      </c>
      <c r="H278" s="32"/>
      <c r="I278" s="14"/>
      <c r="J278" s="32"/>
      <c r="K278" s="32"/>
      <c r="L278" s="32"/>
      <c r="M278" s="32"/>
      <c r="N278" s="32"/>
    </row>
    <row r="279" spans="1:14" s="4" customFormat="1" ht="89.25" hidden="1">
      <c r="A279" s="17" t="s">
        <v>311</v>
      </c>
      <c r="B279" s="31" t="s">
        <v>128</v>
      </c>
      <c r="C279" s="51" t="s">
        <v>238</v>
      </c>
      <c r="D279" s="31" t="s">
        <v>56</v>
      </c>
      <c r="E279" s="32">
        <f>E280</f>
        <v>7060</v>
      </c>
      <c r="F279" s="32"/>
      <c r="G279" s="32">
        <f>G280</f>
        <v>5602.4</v>
      </c>
      <c r="H279" s="32"/>
      <c r="I279" s="14"/>
      <c r="J279" s="32"/>
      <c r="K279" s="32"/>
      <c r="L279" s="32"/>
      <c r="M279" s="32"/>
      <c r="N279" s="32"/>
    </row>
    <row r="280" spans="1:14" s="4" customFormat="1" ht="12.75" hidden="1">
      <c r="A280" s="17" t="s">
        <v>161</v>
      </c>
      <c r="B280" s="31" t="s">
        <v>128</v>
      </c>
      <c r="C280" s="51" t="s">
        <v>238</v>
      </c>
      <c r="D280" s="31" t="s">
        <v>160</v>
      </c>
      <c r="E280" s="32">
        <f>500+40+30+6490</f>
        <v>7060</v>
      </c>
      <c r="F280" s="32"/>
      <c r="G280" s="32">
        <v>5602.4</v>
      </c>
      <c r="H280" s="32"/>
      <c r="I280" s="14"/>
      <c r="J280" s="32"/>
      <c r="K280" s="32"/>
      <c r="L280" s="32"/>
      <c r="M280" s="32"/>
      <c r="N280" s="32"/>
    </row>
    <row r="281" spans="1:14" ht="51" hidden="1">
      <c r="A281" s="17" t="s">
        <v>132</v>
      </c>
      <c r="B281" s="31" t="s">
        <v>207</v>
      </c>
      <c r="C281" s="31" t="s">
        <v>133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12.75" hidden="1">
      <c r="A282" s="17" t="s">
        <v>86</v>
      </c>
      <c r="B282" s="31" t="s">
        <v>207</v>
      </c>
      <c r="C282" s="31" t="s">
        <v>136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321</v>
      </c>
      <c r="B283" s="31" t="s">
        <v>207</v>
      </c>
      <c r="C283" s="31" t="s">
        <v>234</v>
      </c>
      <c r="D283" s="31" t="s">
        <v>56</v>
      </c>
      <c r="E283" s="32">
        <f>E284</f>
        <v>800</v>
      </c>
      <c r="F283" s="32"/>
      <c r="G283" s="32">
        <f>G284</f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23" t="s">
        <v>134</v>
      </c>
      <c r="B284" s="31" t="s">
        <v>207</v>
      </c>
      <c r="C284" s="31" t="s">
        <v>234</v>
      </c>
      <c r="D284" s="31" t="s">
        <v>135</v>
      </c>
      <c r="E284" s="32">
        <v>800</v>
      </c>
      <c r="F284" s="32"/>
      <c r="G284" s="32">
        <v>378.5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108</v>
      </c>
      <c r="B285" s="31" t="s">
        <v>207</v>
      </c>
      <c r="C285" s="31" t="s">
        <v>109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25.5" hidden="1">
      <c r="A286" s="17" t="s">
        <v>88</v>
      </c>
      <c r="B286" s="31" t="s">
        <v>207</v>
      </c>
      <c r="C286" s="31" t="s">
        <v>191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38.25" hidden="1">
      <c r="A287" s="17" t="s">
        <v>192</v>
      </c>
      <c r="B287" s="31" t="s">
        <v>207</v>
      </c>
      <c r="C287" s="51" t="s">
        <v>344</v>
      </c>
      <c r="D287" s="31" t="s">
        <v>56</v>
      </c>
      <c r="E287" s="32">
        <f>E288</f>
        <v>1695</v>
      </c>
      <c r="F287" s="32"/>
      <c r="G287" s="32">
        <f>G288</f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161</v>
      </c>
      <c r="B288" s="31" t="s">
        <v>207</v>
      </c>
      <c r="C288" s="51" t="s">
        <v>344</v>
      </c>
      <c r="D288" s="31" t="s">
        <v>160</v>
      </c>
      <c r="E288" s="32">
        <v>1695</v>
      </c>
      <c r="F288" s="32"/>
      <c r="G288" s="32">
        <v>732.8</v>
      </c>
      <c r="H288" s="32"/>
      <c r="I288" s="14"/>
      <c r="J288" s="32"/>
      <c r="K288" s="32"/>
      <c r="L288" s="32"/>
      <c r="M288" s="32"/>
      <c r="N288" s="32"/>
    </row>
    <row r="289" spans="1:14" ht="12.75" hidden="1">
      <c r="A289" s="17" t="s">
        <v>204</v>
      </c>
      <c r="B289" s="31" t="s">
        <v>207</v>
      </c>
      <c r="C289" s="51" t="s">
        <v>205</v>
      </c>
      <c r="D289" s="31" t="s">
        <v>56</v>
      </c>
      <c r="E289" s="32">
        <f>E290</f>
        <v>450</v>
      </c>
      <c r="F289" s="32"/>
      <c r="G289" s="32">
        <f>G290</f>
        <v>179.9</v>
      </c>
      <c r="H289" s="32"/>
      <c r="I289" s="14"/>
      <c r="J289" s="32"/>
      <c r="K289" s="32"/>
      <c r="L289" s="32"/>
      <c r="M289" s="32"/>
      <c r="N289" s="32"/>
    </row>
    <row r="290" spans="1:14" ht="51" hidden="1">
      <c r="A290" s="17" t="s">
        <v>298</v>
      </c>
      <c r="B290" s="31" t="s">
        <v>207</v>
      </c>
      <c r="C290" s="31" t="s">
        <v>299</v>
      </c>
      <c r="D290" s="31" t="s">
        <v>56</v>
      </c>
      <c r="E290" s="32">
        <f>E291+E293+E295</f>
        <v>450</v>
      </c>
      <c r="F290" s="32"/>
      <c r="G290" s="32">
        <f>G291+G293+G295</f>
        <v>179.9</v>
      </c>
      <c r="H290" s="32"/>
      <c r="I290" s="14"/>
      <c r="J290" s="32"/>
      <c r="K290" s="32"/>
      <c r="L290" s="32"/>
      <c r="M290" s="32"/>
      <c r="N290" s="32"/>
    </row>
    <row r="291" spans="1:14" ht="25.5" customHeight="1" hidden="1">
      <c r="A291" s="17" t="s">
        <v>300</v>
      </c>
      <c r="B291" s="31" t="s">
        <v>207</v>
      </c>
      <c r="C291" s="31" t="s">
        <v>301</v>
      </c>
      <c r="D291" s="31" t="s">
        <v>56</v>
      </c>
      <c r="E291" s="32">
        <f>E292</f>
        <v>0</v>
      </c>
      <c r="F291" s="32"/>
      <c r="G291" s="32">
        <f>G292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161</v>
      </c>
      <c r="B292" s="31" t="s">
        <v>207</v>
      </c>
      <c r="C292" s="31" t="s">
        <v>301</v>
      </c>
      <c r="D292" s="31" t="s">
        <v>160</v>
      </c>
      <c r="E292" s="32">
        <f>11250-11250</f>
        <v>0</v>
      </c>
      <c r="F292" s="32"/>
      <c r="G292" s="32">
        <f>11250-11250</f>
        <v>0</v>
      </c>
      <c r="H292" s="32"/>
      <c r="I292" s="14"/>
      <c r="J292" s="32"/>
      <c r="K292" s="32"/>
      <c r="L292" s="32"/>
      <c r="M292" s="32"/>
      <c r="N292" s="32"/>
    </row>
    <row r="293" spans="1:14" ht="36.75" customHeight="1" hidden="1">
      <c r="A293" s="17" t="s">
        <v>302</v>
      </c>
      <c r="B293" s="31" t="s">
        <v>207</v>
      </c>
      <c r="C293" s="31" t="s">
        <v>303</v>
      </c>
      <c r="D293" s="31" t="s">
        <v>56</v>
      </c>
      <c r="E293" s="32">
        <f>E294</f>
        <v>450</v>
      </c>
      <c r="F293" s="32"/>
      <c r="G293" s="32">
        <f>G294</f>
        <v>179.9</v>
      </c>
      <c r="H293" s="32"/>
      <c r="I293" s="14"/>
      <c r="J293" s="32"/>
      <c r="K293" s="32"/>
      <c r="L293" s="32"/>
      <c r="M293" s="32"/>
      <c r="N293" s="32"/>
    </row>
    <row r="294" spans="1:14" ht="30.75" customHeight="1" hidden="1">
      <c r="A294" s="17" t="s">
        <v>161</v>
      </c>
      <c r="B294" s="31" t="s">
        <v>207</v>
      </c>
      <c r="C294" s="31" t="s">
        <v>303</v>
      </c>
      <c r="D294" s="31" t="s">
        <v>160</v>
      </c>
      <c r="E294" s="32">
        <f>200+250</f>
        <v>450</v>
      </c>
      <c r="F294" s="32"/>
      <c r="G294" s="32">
        <v>179.9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304</v>
      </c>
      <c r="B295" s="31" t="s">
        <v>207</v>
      </c>
      <c r="C295" s="31" t="s">
        <v>305</v>
      </c>
      <c r="D295" s="31" t="s">
        <v>56</v>
      </c>
      <c r="E295" s="32">
        <f>E296</f>
        <v>0</v>
      </c>
      <c r="F295" s="32"/>
      <c r="G295" s="32">
        <f>G296</f>
        <v>0</v>
      </c>
      <c r="H295" s="32"/>
      <c r="I295" s="14"/>
      <c r="J295" s="32"/>
      <c r="K295" s="32"/>
      <c r="L295" s="32"/>
      <c r="M295" s="32"/>
      <c r="N295" s="32"/>
    </row>
    <row r="296" spans="1:14" ht="25.5" customHeight="1" hidden="1">
      <c r="A296" s="17" t="s">
        <v>161</v>
      </c>
      <c r="B296" s="31" t="s">
        <v>207</v>
      </c>
      <c r="C296" s="31" t="s">
        <v>305</v>
      </c>
      <c r="D296" s="31" t="s">
        <v>160</v>
      </c>
      <c r="E296" s="32">
        <f>3600-3600</f>
        <v>0</v>
      </c>
      <c r="F296" s="32"/>
      <c r="G296" s="32">
        <f>3600-3600</f>
        <v>0</v>
      </c>
      <c r="H296" s="32"/>
      <c r="I296" s="14"/>
      <c r="J296" s="32"/>
      <c r="K296" s="32"/>
      <c r="L296" s="32"/>
      <c r="M296" s="32"/>
      <c r="N296" s="32"/>
    </row>
    <row r="297" spans="1:14" ht="12.75">
      <c r="A297" s="62" t="s">
        <v>65</v>
      </c>
      <c r="B297" s="63" t="s">
        <v>110</v>
      </c>
      <c r="C297" s="63" t="s">
        <v>70</v>
      </c>
      <c r="D297" s="63" t="s">
        <v>56</v>
      </c>
      <c r="E297" s="64">
        <f>E298+E305</f>
        <v>613</v>
      </c>
      <c r="F297" s="64">
        <f>F298+F305</f>
        <v>153.2</v>
      </c>
      <c r="G297" s="83">
        <f>F297/F321*100</f>
        <v>0.7507411854066105</v>
      </c>
      <c r="H297" s="80">
        <f>F297/E297*100</f>
        <v>24.99184339314845</v>
      </c>
      <c r="I297" s="65"/>
      <c r="J297" s="64">
        <f>J298+J305</f>
        <v>613</v>
      </c>
      <c r="K297" s="64">
        <f>K298+K305</f>
        <v>153.2</v>
      </c>
      <c r="L297" s="83">
        <f>K297/K321*100</f>
        <v>0.8468533208037368</v>
      </c>
      <c r="M297" s="83">
        <f>K297/J297*100</f>
        <v>24.99184339314845</v>
      </c>
      <c r="N297" s="80">
        <f>F297/K297*100</f>
        <v>100</v>
      </c>
    </row>
    <row r="298" spans="1:14" ht="12.75">
      <c r="A298" s="25" t="s">
        <v>111</v>
      </c>
      <c r="B298" s="48">
        <v>1001</v>
      </c>
      <c r="C298" s="12" t="s">
        <v>70</v>
      </c>
      <c r="D298" s="11" t="s">
        <v>56</v>
      </c>
      <c r="E298" s="18">
        <v>613</v>
      </c>
      <c r="F298" s="18">
        <v>153.2</v>
      </c>
      <c r="G298" s="18"/>
      <c r="H298" s="85">
        <f>F298/E298*100</f>
        <v>24.99184339314845</v>
      </c>
      <c r="I298" s="19"/>
      <c r="J298" s="18">
        <v>613</v>
      </c>
      <c r="K298" s="18">
        <v>153.2</v>
      </c>
      <c r="L298" s="18"/>
      <c r="M298" s="85">
        <f>K298/J298*100</f>
        <v>24.99184339314845</v>
      </c>
      <c r="N298" s="18"/>
    </row>
    <row r="299" spans="1:14" ht="25.5" hidden="1">
      <c r="A299" s="17" t="s">
        <v>182</v>
      </c>
      <c r="B299" s="66">
        <v>1001</v>
      </c>
      <c r="C299" s="31" t="s">
        <v>183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38.25" hidden="1">
      <c r="A300" s="17" t="s">
        <v>229</v>
      </c>
      <c r="B300" s="66">
        <v>1001</v>
      </c>
      <c r="C300" s="31" t="s">
        <v>184</v>
      </c>
      <c r="D300" s="20" t="s">
        <v>56</v>
      </c>
      <c r="E300" s="21">
        <f>E301</f>
        <v>7500.5</v>
      </c>
      <c r="F300" s="21"/>
      <c r="G300" s="21">
        <f>G301</f>
        <v>3399.4</v>
      </c>
      <c r="H300" s="85">
        <f>F300/E300*100</f>
        <v>0</v>
      </c>
      <c r="I300" s="19"/>
      <c r="J300" s="21">
        <f>J301</f>
        <v>7500.5</v>
      </c>
      <c r="K300" s="21"/>
      <c r="L300" s="21">
        <f>L301</f>
        <v>3399.4</v>
      </c>
      <c r="M300" s="85">
        <f>K300/J300*100</f>
        <v>0</v>
      </c>
      <c r="N300" s="21"/>
    </row>
    <row r="301" spans="1:14" ht="12.75" hidden="1">
      <c r="A301" s="17" t="s">
        <v>155</v>
      </c>
      <c r="B301" s="66">
        <v>1001</v>
      </c>
      <c r="C301" s="31" t="s">
        <v>184</v>
      </c>
      <c r="D301" s="20" t="s">
        <v>87</v>
      </c>
      <c r="E301" s="21">
        <v>7500.5</v>
      </c>
      <c r="F301" s="21"/>
      <c r="G301" s="40">
        <v>3399.4</v>
      </c>
      <c r="H301" s="85">
        <f>F301/E301*100</f>
        <v>0</v>
      </c>
      <c r="I301" s="78"/>
      <c r="J301" s="21">
        <v>7500.5</v>
      </c>
      <c r="K301" s="21"/>
      <c r="L301" s="40">
        <v>3399.4</v>
      </c>
      <c r="M301" s="85">
        <f>K301/J301*100</f>
        <v>0</v>
      </c>
      <c r="N301" s="21"/>
    </row>
    <row r="302" spans="1:14" ht="25.5" hidden="1">
      <c r="A302" s="17" t="s">
        <v>126</v>
      </c>
      <c r="B302" s="12" t="s">
        <v>112</v>
      </c>
      <c r="C302" s="12" t="s">
        <v>127</v>
      </c>
      <c r="D302" s="12" t="s">
        <v>56</v>
      </c>
      <c r="E302" s="13">
        <f aca="true" t="shared" si="13" ref="E302:G303">E303</f>
        <v>33782</v>
      </c>
      <c r="F302" s="13">
        <f t="shared" si="13"/>
        <v>33782</v>
      </c>
      <c r="G302" s="13">
        <f t="shared" si="13"/>
        <v>18280.2</v>
      </c>
      <c r="H302" s="13"/>
      <c r="I302" s="14"/>
      <c r="J302" s="13">
        <f aca="true" t="shared" si="14" ref="J302:L303">J303</f>
        <v>33782</v>
      </c>
      <c r="K302" s="13">
        <f t="shared" si="14"/>
        <v>33782</v>
      </c>
      <c r="L302" s="13">
        <f t="shared" si="14"/>
        <v>18280.2</v>
      </c>
      <c r="M302" s="13"/>
      <c r="N302" s="13"/>
    </row>
    <row r="303" spans="1:14" ht="63.75" hidden="1">
      <c r="A303" s="17" t="s">
        <v>208</v>
      </c>
      <c r="B303" s="12" t="s">
        <v>112</v>
      </c>
      <c r="C303" s="12" t="s">
        <v>193</v>
      </c>
      <c r="D303" s="12" t="s">
        <v>56</v>
      </c>
      <c r="E303" s="13">
        <f t="shared" si="13"/>
        <v>33782</v>
      </c>
      <c r="F303" s="13">
        <f t="shared" si="13"/>
        <v>33782</v>
      </c>
      <c r="G303" s="13">
        <f t="shared" si="13"/>
        <v>18280.2</v>
      </c>
      <c r="H303" s="13"/>
      <c r="I303" s="14"/>
      <c r="J303" s="13">
        <f t="shared" si="14"/>
        <v>33782</v>
      </c>
      <c r="K303" s="13">
        <f t="shared" si="14"/>
        <v>33782</v>
      </c>
      <c r="L303" s="13">
        <f t="shared" si="14"/>
        <v>18280.2</v>
      </c>
      <c r="M303" s="13"/>
      <c r="N303" s="13"/>
    </row>
    <row r="304" spans="1:14" ht="12.75" hidden="1">
      <c r="A304" s="17" t="s">
        <v>155</v>
      </c>
      <c r="B304" s="12" t="s">
        <v>112</v>
      </c>
      <c r="C304" s="12" t="s">
        <v>193</v>
      </c>
      <c r="D304" s="12" t="s">
        <v>87</v>
      </c>
      <c r="E304" s="13">
        <v>33782</v>
      </c>
      <c r="F304" s="13">
        <v>33782</v>
      </c>
      <c r="G304" s="13">
        <v>18280.2</v>
      </c>
      <c r="H304" s="13"/>
      <c r="I304" s="14"/>
      <c r="J304" s="13">
        <v>33782</v>
      </c>
      <c r="K304" s="13">
        <v>33782</v>
      </c>
      <c r="L304" s="13">
        <v>18280.2</v>
      </c>
      <c r="M304" s="13"/>
      <c r="N304" s="13"/>
    </row>
    <row r="305" spans="1:14" ht="12.75">
      <c r="A305" s="25" t="s">
        <v>29</v>
      </c>
      <c r="B305" s="12" t="s">
        <v>30</v>
      </c>
      <c r="C305" s="12" t="s">
        <v>70</v>
      </c>
      <c r="D305" s="12" t="s">
        <v>56</v>
      </c>
      <c r="E305" s="13">
        <v>0</v>
      </c>
      <c r="F305" s="13">
        <v>0</v>
      </c>
      <c r="G305" s="13"/>
      <c r="H305" s="13"/>
      <c r="I305" s="14"/>
      <c r="J305" s="13">
        <v>0</v>
      </c>
      <c r="K305" s="13">
        <v>0</v>
      </c>
      <c r="L305" s="13"/>
      <c r="M305" s="13"/>
      <c r="N305" s="13"/>
    </row>
    <row r="306" spans="1:14" ht="25.5" hidden="1">
      <c r="A306" s="17" t="s">
        <v>47</v>
      </c>
      <c r="B306" s="12" t="s">
        <v>30</v>
      </c>
      <c r="C306" s="12" t="s">
        <v>48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12.75" hidden="1">
      <c r="A307" s="17" t="s">
        <v>49</v>
      </c>
      <c r="B307" s="12" t="s">
        <v>30</v>
      </c>
      <c r="C307" s="12" t="s">
        <v>50</v>
      </c>
      <c r="D307" s="12" t="s">
        <v>56</v>
      </c>
      <c r="E307" s="13">
        <f>E308</f>
        <v>661.5</v>
      </c>
      <c r="F307" s="13"/>
      <c r="G307" s="13">
        <f>G308</f>
        <v>381.7</v>
      </c>
      <c r="H307" s="13"/>
      <c r="I307" s="14"/>
      <c r="J307" s="13"/>
      <c r="K307" s="13"/>
      <c r="L307" s="13"/>
      <c r="M307" s="13"/>
      <c r="N307" s="13"/>
    </row>
    <row r="308" spans="1:14" ht="25.5" hidden="1">
      <c r="A308" s="17" t="s">
        <v>134</v>
      </c>
      <c r="B308" s="12" t="s">
        <v>30</v>
      </c>
      <c r="C308" s="12" t="s">
        <v>50</v>
      </c>
      <c r="D308" s="12" t="s">
        <v>135</v>
      </c>
      <c r="E308" s="13">
        <v>661.5</v>
      </c>
      <c r="F308" s="13"/>
      <c r="G308" s="13">
        <v>381.7</v>
      </c>
      <c r="H308" s="13"/>
      <c r="I308" s="14"/>
      <c r="J308" s="13"/>
      <c r="K308" s="13"/>
      <c r="L308" s="13"/>
      <c r="M308" s="13"/>
      <c r="N308" s="13"/>
    </row>
    <row r="309" spans="1:14" ht="12.75">
      <c r="A309" s="62" t="s">
        <v>223</v>
      </c>
      <c r="B309" s="34" t="s">
        <v>1</v>
      </c>
      <c r="C309" s="34" t="s">
        <v>70</v>
      </c>
      <c r="D309" s="34" t="s">
        <v>56</v>
      </c>
      <c r="E309" s="35">
        <f>E310</f>
        <v>5774</v>
      </c>
      <c r="F309" s="35">
        <f>F310</f>
        <v>1832</v>
      </c>
      <c r="G309" s="83">
        <f>F309/F321*100</f>
        <v>8.97753166883101</v>
      </c>
      <c r="H309" s="80">
        <f>F309/E309*100</f>
        <v>31.728437824731554</v>
      </c>
      <c r="I309" s="14"/>
      <c r="J309" s="35">
        <f>J310</f>
        <v>4932</v>
      </c>
      <c r="K309" s="35">
        <f>K310</f>
        <v>1283.5</v>
      </c>
      <c r="L309" s="83">
        <f>K309/K321*100</f>
        <v>7.094884055167077</v>
      </c>
      <c r="M309" s="83">
        <f>K309/J309*100</f>
        <v>26.023925385239256</v>
      </c>
      <c r="N309" s="80">
        <f>F309/K309*100</f>
        <v>142.7347097779509</v>
      </c>
    </row>
    <row r="310" spans="1:14" ht="12.75">
      <c r="A310" s="27" t="s">
        <v>363</v>
      </c>
      <c r="B310" s="12" t="s">
        <v>364</v>
      </c>
      <c r="C310" s="12" t="s">
        <v>70</v>
      </c>
      <c r="D310" s="12" t="s">
        <v>56</v>
      </c>
      <c r="E310" s="13">
        <v>5774</v>
      </c>
      <c r="F310" s="13">
        <v>1832</v>
      </c>
      <c r="G310" s="13"/>
      <c r="H310" s="85">
        <f>F310/E310*100</f>
        <v>31.728437824731554</v>
      </c>
      <c r="I310" s="14"/>
      <c r="J310" s="13">
        <v>4932</v>
      </c>
      <c r="K310" s="13">
        <v>1283.5</v>
      </c>
      <c r="L310" s="13"/>
      <c r="M310" s="85">
        <f>K310/J310*100</f>
        <v>26.023925385239256</v>
      </c>
      <c r="N310" s="13"/>
    </row>
    <row r="311" spans="1:14" ht="25.5">
      <c r="A311" s="62" t="s">
        <v>372</v>
      </c>
      <c r="B311" s="12" t="s">
        <v>371</v>
      </c>
      <c r="C311" s="12" t="s">
        <v>70</v>
      </c>
      <c r="D311" s="12" t="s">
        <v>56</v>
      </c>
      <c r="E311" s="35">
        <f>E312</f>
        <v>500</v>
      </c>
      <c r="F311" s="35">
        <f>F312</f>
        <v>0</v>
      </c>
      <c r="G311" s="13"/>
      <c r="H311" s="80">
        <f>F311/E311*100</f>
        <v>0</v>
      </c>
      <c r="I311" s="14"/>
      <c r="J311" s="35">
        <f>J312</f>
        <v>150</v>
      </c>
      <c r="K311" s="35">
        <f>K312</f>
        <v>0</v>
      </c>
      <c r="L311" s="13"/>
      <c r="M311" s="13"/>
      <c r="N311" s="13"/>
    </row>
    <row r="312" spans="1:14" ht="25.5">
      <c r="A312" s="27" t="s">
        <v>373</v>
      </c>
      <c r="B312" s="12" t="s">
        <v>374</v>
      </c>
      <c r="C312" s="12" t="s">
        <v>70</v>
      </c>
      <c r="D312" s="12" t="s">
        <v>56</v>
      </c>
      <c r="E312" s="13">
        <v>500</v>
      </c>
      <c r="F312" s="13">
        <v>0</v>
      </c>
      <c r="G312" s="13"/>
      <c r="H312" s="85">
        <f>F312/E312*100</f>
        <v>0</v>
      </c>
      <c r="I312" s="14"/>
      <c r="J312" s="13">
        <v>150</v>
      </c>
      <c r="K312" s="13">
        <v>0</v>
      </c>
      <c r="L312" s="13"/>
      <c r="M312" s="85">
        <f>K312/J312*100</f>
        <v>0</v>
      </c>
      <c r="N312" s="13"/>
    </row>
    <row r="313" spans="1:14" ht="38.25">
      <c r="A313" s="33" t="s">
        <v>367</v>
      </c>
      <c r="B313" s="34" t="s">
        <v>365</v>
      </c>
      <c r="C313" s="34" t="s">
        <v>70</v>
      </c>
      <c r="D313" s="34" t="s">
        <v>56</v>
      </c>
      <c r="E313" s="35">
        <f>E314</f>
        <v>0</v>
      </c>
      <c r="F313" s="35">
        <f>F314</f>
        <v>0</v>
      </c>
      <c r="G313" s="81">
        <f>F313/F321*100</f>
        <v>0</v>
      </c>
      <c r="H313" s="85"/>
      <c r="I313" s="36"/>
      <c r="J313" s="35">
        <f>J314</f>
        <v>0</v>
      </c>
      <c r="K313" s="35">
        <f>K314</f>
        <v>0</v>
      </c>
      <c r="L313" s="81">
        <f>K313/K321*100</f>
        <v>0</v>
      </c>
      <c r="M313" s="85"/>
      <c r="N313" s="80"/>
    </row>
    <row r="314" spans="1:14" ht="25.5">
      <c r="A314" s="25" t="s">
        <v>368</v>
      </c>
      <c r="B314" s="12" t="s">
        <v>366</v>
      </c>
      <c r="C314" s="12" t="s">
        <v>70</v>
      </c>
      <c r="D314" s="12" t="s">
        <v>56</v>
      </c>
      <c r="E314" s="13">
        <v>0</v>
      </c>
      <c r="F314" s="13">
        <v>0</v>
      </c>
      <c r="G314" s="13"/>
      <c r="H314" s="85"/>
      <c r="I314" s="14"/>
      <c r="J314" s="13">
        <v>0</v>
      </c>
      <c r="K314" s="13">
        <v>0</v>
      </c>
      <c r="L314" s="13"/>
      <c r="M314" s="85"/>
      <c r="N314" s="13"/>
    </row>
    <row r="315" spans="1:14" ht="25.5" hidden="1">
      <c r="A315" s="17" t="s">
        <v>126</v>
      </c>
      <c r="B315" s="12" t="s">
        <v>3</v>
      </c>
      <c r="C315" s="12" t="s">
        <v>127</v>
      </c>
      <c r="D315" s="12" t="s">
        <v>56</v>
      </c>
      <c r="E315" s="13">
        <f>E316</f>
        <v>590864</v>
      </c>
      <c r="F315" s="13"/>
      <c r="G315" s="13">
        <f>G316</f>
        <v>528516</v>
      </c>
      <c r="H315" s="13"/>
      <c r="I315" s="14"/>
      <c r="J315" s="13"/>
      <c r="K315" s="13"/>
      <c r="L315" s="13"/>
      <c r="M315" s="13"/>
      <c r="N315" s="13"/>
    </row>
    <row r="316" spans="1:14" ht="51" hidden="1">
      <c r="A316" s="61" t="s">
        <v>4</v>
      </c>
      <c r="B316" s="12" t="s">
        <v>3</v>
      </c>
      <c r="C316" s="12" t="s">
        <v>5</v>
      </c>
      <c r="D316" s="12" t="s">
        <v>56</v>
      </c>
      <c r="E316" s="13">
        <f>E317+E319</f>
        <v>590864</v>
      </c>
      <c r="F316" s="13"/>
      <c r="G316" s="13">
        <f>G317+G319</f>
        <v>528516</v>
      </c>
      <c r="H316" s="13"/>
      <c r="I316" s="14"/>
      <c r="J316" s="13"/>
      <c r="K316" s="13"/>
      <c r="L316" s="13"/>
      <c r="M316" s="13"/>
      <c r="N316" s="13"/>
    </row>
    <row r="317" spans="1:14" ht="76.5" hidden="1">
      <c r="A317" s="17" t="s">
        <v>6</v>
      </c>
      <c r="B317" s="12" t="s">
        <v>3</v>
      </c>
      <c r="C317" s="12" t="s">
        <v>7</v>
      </c>
      <c r="D317" s="12" t="s">
        <v>56</v>
      </c>
      <c r="E317" s="13">
        <f>E318</f>
        <v>590854</v>
      </c>
      <c r="F317" s="13"/>
      <c r="G317" s="13">
        <f>G318</f>
        <v>528506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7</v>
      </c>
      <c r="D318" s="12" t="s">
        <v>8</v>
      </c>
      <c r="E318" s="13">
        <v>590854</v>
      </c>
      <c r="F318" s="13"/>
      <c r="G318" s="13">
        <v>528506</v>
      </c>
      <c r="H318" s="13"/>
      <c r="I318" s="14"/>
      <c r="J318" s="13"/>
      <c r="K318" s="13"/>
      <c r="L318" s="13"/>
      <c r="M318" s="13"/>
      <c r="N318" s="13"/>
    </row>
    <row r="319" spans="1:14" ht="51" hidden="1">
      <c r="A319" s="17" t="s">
        <v>9</v>
      </c>
      <c r="B319" s="12" t="s">
        <v>3</v>
      </c>
      <c r="C319" s="12" t="s">
        <v>10</v>
      </c>
      <c r="D319" s="12" t="s">
        <v>56</v>
      </c>
      <c r="E319" s="13">
        <f>E320</f>
        <v>10</v>
      </c>
      <c r="F319" s="13"/>
      <c r="G319" s="13">
        <f>G320</f>
        <v>10</v>
      </c>
      <c r="H319" s="13"/>
      <c r="I319" s="14"/>
      <c r="J319" s="13"/>
      <c r="K319" s="13"/>
      <c r="L319" s="13"/>
      <c r="M319" s="13"/>
      <c r="N319" s="13"/>
    </row>
    <row r="320" spans="1:14" ht="12.75" hidden="1">
      <c r="A320" s="17" t="s">
        <v>2</v>
      </c>
      <c r="B320" s="12" t="s">
        <v>3</v>
      </c>
      <c r="C320" s="12" t="s">
        <v>10</v>
      </c>
      <c r="D320" s="12" t="s">
        <v>8</v>
      </c>
      <c r="E320" s="13">
        <v>10</v>
      </c>
      <c r="F320" s="13"/>
      <c r="G320" s="13">
        <v>10</v>
      </c>
      <c r="H320" s="13"/>
      <c r="I320" s="14"/>
      <c r="J320" s="13"/>
      <c r="K320" s="13"/>
      <c r="L320" s="13"/>
      <c r="M320" s="13"/>
      <c r="N320" s="13"/>
    </row>
    <row r="321" spans="1:14" ht="12.75">
      <c r="A321" s="33" t="s">
        <v>67</v>
      </c>
      <c r="B321" s="67"/>
      <c r="C321" s="67"/>
      <c r="D321" s="67"/>
      <c r="E321" s="35">
        <f>E15+E82+E87+E130+E152+E177+E226+E297+E313+E309+E311</f>
        <v>84333.1</v>
      </c>
      <c r="F321" s="35">
        <f>F15+F82+F87+F130+F152+F177+F226+F297+F313+F309+F311</f>
        <v>20406.5</v>
      </c>
      <c r="G321" s="81">
        <v>100</v>
      </c>
      <c r="H321" s="80">
        <f>F321/E321*100</f>
        <v>24.197497779638123</v>
      </c>
      <c r="I321" s="36"/>
      <c r="J321" s="35">
        <f>J15+J82+J87+J130+J152+J177+J226+J297+J313+J309+J311</f>
        <v>68514.5</v>
      </c>
      <c r="K321" s="35">
        <f>K15+K82+K87+K130+K152+K177+K226+K297+K313+K309</f>
        <v>18090.5</v>
      </c>
      <c r="L321" s="81">
        <v>100</v>
      </c>
      <c r="M321" s="81">
        <f>K321/J321*100</f>
        <v>26.403899904399797</v>
      </c>
      <c r="N321" s="80">
        <f>F321/K321*100</f>
        <v>112.8022995494873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2015-11-05T13:05:16Z</cp:lastPrinted>
  <dcterms:created xsi:type="dcterms:W3CDTF">2003-07-23T10:25:27Z</dcterms:created>
  <dcterms:modified xsi:type="dcterms:W3CDTF">2018-04-24T11:44:16Z</dcterms:modified>
  <cp:category/>
  <cp:version/>
  <cp:contentType/>
  <cp:contentStatus/>
</cp:coreProperties>
</file>