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'Лист1'!$A$1:$H$34</definedName>
  </definedNames>
  <calcPr fullCalcOnLoad="1"/>
</workbook>
</file>

<file path=xl/sharedStrings.xml><?xml version="1.0" encoding="utf-8"?>
<sst xmlns="http://schemas.openxmlformats.org/spreadsheetml/2006/main" count="42" uniqueCount="42">
  <si>
    <t>Наименование</t>
  </si>
  <si>
    <t>Темпы роста</t>
  </si>
  <si>
    <t>Принято по бюджету</t>
  </si>
  <si>
    <t>Проект бюджета</t>
  </si>
  <si>
    <t>в % к первоначальному бюджету</t>
  </si>
  <si>
    <t>в % к уточненному бюджету</t>
  </si>
  <si>
    <t>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</si>
  <si>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</si>
  <si>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</si>
  <si>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</si>
  <si>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</si>
  <si>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</si>
  <si>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</si>
  <si>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</si>
  <si>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</si>
  <si>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</si>
  <si>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</si>
  <si>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</si>
  <si>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</si>
  <si>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</si>
  <si>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</si>
  <si>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</si>
  <si>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</si>
  <si>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доходов</t>
  </si>
  <si>
    <t>Отклонение в суммарном выражение</t>
  </si>
  <si>
    <t>Приложение №1 к Заключению Контрольно-счетной</t>
  </si>
  <si>
    <t>комиссии по проекту бюджета Сергиево-Посадского</t>
  </si>
  <si>
    <t>тыс.рублей</t>
  </si>
  <si>
    <t xml:space="preserve">Налог, взимаемый в связи с применением упрощенной системы налогообложения </t>
  </si>
  <si>
    <t xml:space="preserve">Налог, взимаемый в виде стоимости патента в связи с применением упрощенной системы налогообложения </t>
  </si>
  <si>
    <t>Прочие доходы от использования имущества</t>
  </si>
  <si>
    <t>Акцизы по подакцизным товарам (продукции), производимых на территории Российской Федерации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</si>
  <si>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</si>
  <si>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 от оказания платных услуг или компенсации затрат государства</t>
  </si>
  <si>
    <t>Доходы бюджетов муниципальных районов от возврата бюджетными учреждениями остатков субсидий прошлых лет</t>
  </si>
  <si>
    <t xml:space="preserve">муниципального района на 2017 год и на плановый период 2018 </t>
  </si>
  <si>
    <t>и 2019 годов</t>
  </si>
  <si>
    <t>Сравнительный анализ поступления доходов по проекту бюджета Сергиево-Посадского муниципального района на 2017 год</t>
  </si>
  <si>
    <t>2016 год</t>
  </si>
  <si>
    <t>Уточненный план по бюджету на 21.11.2016г.</t>
  </si>
  <si>
    <t>2017год к первоначальному бюджету 2016года (стр.4-стр.2)</t>
  </si>
  <si>
    <t>2017год к уточненному бюджету 2016года (стр.4-стр.3)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</si>
</sst>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72" fontId="0" fillId="0" borderId="1" xfId="0" applyNumberForma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150" zoomScaleSheetLayoutView="150" workbookViewId="0" topLeftCell="A25">
      <selection activeCell="D31" sqref="D31"/>
    </sheetView>
  </sheetViews>
  <sheetFormatPr defaultColWidth="9.00390625" defaultRowHeight="12.75"/>
  <cols>
    <col min="1" max="1" width="38.125" style="0" customWidth="1"/>
    <col min="2" max="2" width="11.375" style="0" customWidth="1"/>
    <col min="3" max="3" width="11.125" style="0" customWidth="1"/>
    <col min="4" max="4" width="10.875" style="0" customWidth="1"/>
    <col min="5" max="5" width="12.625" style="0" customWidth="1"/>
    <col min="6" max="6" width="10.875" style="0" customWidth="1"/>
    <col min="7" max="7" width="13.375" style="0" customWidth="1"/>
    <col min="8" max="8" width="12.125" style="0" customWidth="1"/>
  </cols>
  <sheetData>
    <row r="1" ht="12.75">
      <c r="D1" t="s">
        <v>25</v>
      </c>
    </row>
    <row r="2" spans="4:8" ht="16.5" customHeight="1">
      <c r="D2" s="15" t="s">
        <v>26</v>
      </c>
      <c r="E2" s="15"/>
      <c r="F2" s="15"/>
      <c r="G2" s="15"/>
      <c r="H2" s="15"/>
    </row>
    <row r="3" spans="4:9" ht="14.25" customHeight="1">
      <c r="D3" s="14" t="s">
        <v>35</v>
      </c>
      <c r="E3" s="14"/>
      <c r="F3" s="14"/>
      <c r="G3" s="14"/>
      <c r="H3" s="14"/>
      <c r="I3" s="14"/>
    </row>
    <row r="4" ht="16.5" customHeight="1">
      <c r="D4" t="s">
        <v>36</v>
      </c>
    </row>
    <row r="5" spans="1:6" ht="28.5" customHeight="1">
      <c r="A5" s="16" t="s">
        <v>37</v>
      </c>
      <c r="B5" s="16"/>
      <c r="C5" s="16"/>
      <c r="D5" s="16"/>
      <c r="E5" s="16"/>
      <c r="F5" s="16"/>
    </row>
    <row r="6" ht="12.75">
      <c r="H6" t="s">
        <v>27</v>
      </c>
    </row>
    <row r="7" spans="1:8" ht="44.25" customHeight="1">
      <c r="A7" s="21" t="s">
        <v>0</v>
      </c>
      <c r="B7" s="19" t="s">
        <v>38</v>
      </c>
      <c r="C7" s="20"/>
      <c r="D7" s="1">
        <v>2017</v>
      </c>
      <c r="E7" s="19" t="s">
        <v>1</v>
      </c>
      <c r="F7" s="20"/>
      <c r="G7" s="17" t="s">
        <v>24</v>
      </c>
      <c r="H7" s="18"/>
    </row>
    <row r="8" spans="1:8" ht="63.75">
      <c r="A8" s="22"/>
      <c r="B8" s="2" t="s">
        <v>2</v>
      </c>
      <c r="C8" s="3" t="s">
        <v>39</v>
      </c>
      <c r="D8" s="2" t="s">
        <v>3</v>
      </c>
      <c r="E8" s="5" t="s">
        <v>4</v>
      </c>
      <c r="F8" s="4" t="s">
        <v>5</v>
      </c>
      <c r="G8" s="13" t="s">
        <v>40</v>
      </c>
      <c r="H8" s="13" t="s">
        <v>41</v>
      </c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2.75">
      <c r="A10" s="7" t="s">
        <v>6</v>
      </c>
      <c r="B10" s="12">
        <f>B11+B15+B16+B17+B18+B13+B14+B12</f>
        <v>1835844</v>
      </c>
      <c r="C10" s="12">
        <f>C11+C15+C16+C17+C18+C13+C14+C12</f>
        <v>1874524</v>
      </c>
      <c r="D10" s="12">
        <f>D11+D15+D16+D17+D18+D13+D14+D12</f>
        <v>1986333</v>
      </c>
      <c r="E10" s="12">
        <f aca="true" t="shared" si="0" ref="E10:E34">D10/B10*100</f>
        <v>108.1972651271023</v>
      </c>
      <c r="F10" s="12">
        <f>D10/C10*100</f>
        <v>105.96466089524594</v>
      </c>
      <c r="G10" s="12">
        <f>D10-B10</f>
        <v>150489</v>
      </c>
      <c r="H10" s="12">
        <f>D10-C10</f>
        <v>111809</v>
      </c>
    </row>
    <row r="11" spans="1:8" ht="12.75">
      <c r="A11" s="8" t="s">
        <v>7</v>
      </c>
      <c r="B11" s="11">
        <v>1402898</v>
      </c>
      <c r="C11" s="11">
        <v>1402898</v>
      </c>
      <c r="D11" s="11">
        <v>1509017</v>
      </c>
      <c r="E11" s="11">
        <f t="shared" si="0"/>
        <v>107.56427053142852</v>
      </c>
      <c r="F11" s="11">
        <f>D11/C11*100</f>
        <v>107.56427053142852</v>
      </c>
      <c r="G11" s="11">
        <f aca="true" t="shared" si="1" ref="G11:G34">D11-B11</f>
        <v>106119</v>
      </c>
      <c r="H11" s="11">
        <f>D11-C11</f>
        <v>106119</v>
      </c>
    </row>
    <row r="12" spans="1:8" ht="38.25">
      <c r="A12" s="8" t="s">
        <v>31</v>
      </c>
      <c r="B12" s="11">
        <v>45287</v>
      </c>
      <c r="C12" s="11">
        <v>40539</v>
      </c>
      <c r="D12" s="11">
        <v>30921</v>
      </c>
      <c r="E12" s="11"/>
      <c r="F12" s="11"/>
      <c r="G12" s="11"/>
      <c r="H12" s="11"/>
    </row>
    <row r="13" spans="1:8" ht="38.25">
      <c r="A13" s="8" t="s">
        <v>28</v>
      </c>
      <c r="B13" s="11">
        <v>211462</v>
      </c>
      <c r="C13" s="11">
        <v>245000</v>
      </c>
      <c r="D13" s="11">
        <v>255717</v>
      </c>
      <c r="E13" s="11">
        <v>0</v>
      </c>
      <c r="F13" s="11">
        <v>0</v>
      </c>
      <c r="G13" s="11">
        <f>D13-B13</f>
        <v>44255</v>
      </c>
      <c r="H13" s="11">
        <f>D13-C13</f>
        <v>10717</v>
      </c>
    </row>
    <row r="14" spans="1:8" ht="38.25">
      <c r="A14" s="8" t="s">
        <v>29</v>
      </c>
      <c r="B14" s="11">
        <v>23000</v>
      </c>
      <c r="C14" s="11">
        <v>23000</v>
      </c>
      <c r="D14" s="11">
        <v>32982</v>
      </c>
      <c r="E14" s="11">
        <v>0</v>
      </c>
      <c r="F14" s="11">
        <v>0</v>
      </c>
      <c r="G14" s="11">
        <f>D14-B14</f>
        <v>9982</v>
      </c>
      <c r="H14" s="11">
        <f>D14-C14</f>
        <v>9982</v>
      </c>
    </row>
    <row r="15" spans="1:8" ht="25.5">
      <c r="A15" s="8" t="s">
        <v>8</v>
      </c>
      <c r="B15" s="11">
        <v>122650</v>
      </c>
      <c r="C15" s="11">
        <v>136000</v>
      </c>
      <c r="D15" s="11">
        <v>128000</v>
      </c>
      <c r="E15" s="11">
        <f t="shared" si="0"/>
        <v>104.36200570729719</v>
      </c>
      <c r="F15" s="11">
        <f aca="true" t="shared" si="2" ref="F15:F34">D15/C15*100</f>
        <v>94.11764705882352</v>
      </c>
      <c r="G15" s="11">
        <f t="shared" si="1"/>
        <v>5350</v>
      </c>
      <c r="H15" s="11">
        <f aca="true" t="shared" si="3" ref="H15:H34">D15-C15</f>
        <v>-8000</v>
      </c>
    </row>
    <row r="16" spans="1:8" ht="12.75">
      <c r="A16" s="8" t="s">
        <v>9</v>
      </c>
      <c r="B16" s="11">
        <v>4200</v>
      </c>
      <c r="C16" s="11">
        <v>740</v>
      </c>
      <c r="D16" s="11">
        <v>678</v>
      </c>
      <c r="E16" s="11">
        <f t="shared" si="0"/>
        <v>16.142857142857142</v>
      </c>
      <c r="F16" s="11">
        <f t="shared" si="2"/>
        <v>91.62162162162161</v>
      </c>
      <c r="G16" s="11">
        <f t="shared" si="1"/>
        <v>-3522</v>
      </c>
      <c r="H16" s="11">
        <f t="shared" si="3"/>
        <v>-62</v>
      </c>
    </row>
    <row r="17" spans="1:8" ht="63.75">
      <c r="A17" s="8" t="s">
        <v>10</v>
      </c>
      <c r="B17" s="11">
        <v>25747</v>
      </c>
      <c r="C17" s="11">
        <v>25747</v>
      </c>
      <c r="D17" s="11">
        <v>28728</v>
      </c>
      <c r="E17" s="11">
        <f t="shared" si="0"/>
        <v>111.57804792791393</v>
      </c>
      <c r="F17" s="11">
        <f t="shared" si="2"/>
        <v>111.57804792791393</v>
      </c>
      <c r="G17" s="11">
        <f t="shared" si="1"/>
        <v>2981</v>
      </c>
      <c r="H17" s="11">
        <f t="shared" si="3"/>
        <v>2981</v>
      </c>
    </row>
    <row r="18" spans="1:8" ht="38.25">
      <c r="A18" s="8" t="s">
        <v>11</v>
      </c>
      <c r="B18" s="11">
        <v>600</v>
      </c>
      <c r="C18" s="11">
        <v>600</v>
      </c>
      <c r="D18" s="11">
        <v>290</v>
      </c>
      <c r="E18" s="11">
        <f t="shared" si="0"/>
        <v>48.333333333333336</v>
      </c>
      <c r="F18" s="11">
        <f t="shared" si="2"/>
        <v>48.333333333333336</v>
      </c>
      <c r="G18" s="11">
        <f t="shared" si="1"/>
        <v>-310</v>
      </c>
      <c r="H18" s="11">
        <f t="shared" si="3"/>
        <v>-310</v>
      </c>
    </row>
    <row r="19" spans="1:8" ht="12.75">
      <c r="A19" s="7" t="s">
        <v>12</v>
      </c>
      <c r="B19" s="12">
        <f>B20+B23+B25+B26+B27+B24+B22+B21</f>
        <v>335587</v>
      </c>
      <c r="C19" s="12">
        <f>C20+C23+C25+C26+C27+C24+C22+C21</f>
        <v>313035.7</v>
      </c>
      <c r="D19" s="12">
        <f>D20+D23+D25+D26+D27+D24+D22+D21</f>
        <v>315446.2</v>
      </c>
      <c r="E19" s="12">
        <f t="shared" si="0"/>
        <v>93.99833724190746</v>
      </c>
      <c r="F19" s="12">
        <f t="shared" si="2"/>
        <v>100.77003996668749</v>
      </c>
      <c r="G19" s="12">
        <f t="shared" si="1"/>
        <v>-20140.79999999999</v>
      </c>
      <c r="H19" s="12">
        <f t="shared" si="3"/>
        <v>2410.5</v>
      </c>
    </row>
    <row r="20" spans="1:8" ht="89.25">
      <c r="A20" s="8" t="s">
        <v>13</v>
      </c>
      <c r="B20" s="11">
        <v>220034</v>
      </c>
      <c r="C20" s="11">
        <v>218433.3</v>
      </c>
      <c r="D20" s="11">
        <v>216092</v>
      </c>
      <c r="E20" s="11">
        <f t="shared" si="0"/>
        <v>98.20845869274748</v>
      </c>
      <c r="F20" s="11">
        <f t="shared" si="2"/>
        <v>98.92813961973748</v>
      </c>
      <c r="G20" s="11">
        <f t="shared" si="1"/>
        <v>-3942</v>
      </c>
      <c r="H20" s="11">
        <f t="shared" si="3"/>
        <v>-2341.2999999999884</v>
      </c>
    </row>
    <row r="21" spans="1:8" ht="51">
      <c r="A21" s="8" t="s">
        <v>32</v>
      </c>
      <c r="B21" s="11">
        <v>22487</v>
      </c>
      <c r="C21" s="11">
        <v>15844.4</v>
      </c>
      <c r="D21" s="11">
        <v>14000</v>
      </c>
      <c r="E21" s="11">
        <f t="shared" si="0"/>
        <v>62.25819362298217</v>
      </c>
      <c r="F21" s="11">
        <f t="shared" si="2"/>
        <v>88.35929413546742</v>
      </c>
      <c r="G21" s="11">
        <f t="shared" si="1"/>
        <v>-8487</v>
      </c>
      <c r="H21" s="11">
        <f t="shared" si="3"/>
        <v>-1844.3999999999996</v>
      </c>
    </row>
    <row r="22" spans="1:8" ht="25.5">
      <c r="A22" s="8" t="s">
        <v>30</v>
      </c>
      <c r="B22" s="11">
        <v>12000</v>
      </c>
      <c r="C22" s="11">
        <v>17315</v>
      </c>
      <c r="D22" s="11">
        <v>26500</v>
      </c>
      <c r="E22" s="11">
        <f t="shared" si="0"/>
        <v>220.83333333333334</v>
      </c>
      <c r="F22" s="11">
        <f t="shared" si="2"/>
        <v>153.04649148137452</v>
      </c>
      <c r="G22" s="11">
        <f t="shared" si="1"/>
        <v>14500</v>
      </c>
      <c r="H22" s="11">
        <f t="shared" si="3"/>
        <v>9185</v>
      </c>
    </row>
    <row r="23" spans="1:8" ht="25.5">
      <c r="A23" s="8" t="s">
        <v>14</v>
      </c>
      <c r="B23" s="11">
        <v>10418</v>
      </c>
      <c r="C23" s="11">
        <v>7000</v>
      </c>
      <c r="D23" s="11">
        <v>5659</v>
      </c>
      <c r="E23" s="11">
        <f t="shared" si="0"/>
        <v>54.31944711076982</v>
      </c>
      <c r="F23" s="11">
        <f t="shared" si="2"/>
        <v>80.84285714285714</v>
      </c>
      <c r="G23" s="11">
        <f t="shared" si="1"/>
        <v>-4759</v>
      </c>
      <c r="H23" s="11">
        <f t="shared" si="3"/>
        <v>-1341</v>
      </c>
    </row>
    <row r="24" spans="1:8" ht="25.5">
      <c r="A24" s="8" t="s">
        <v>33</v>
      </c>
      <c r="B24" s="11">
        <v>2387</v>
      </c>
      <c r="C24" s="11">
        <v>10707</v>
      </c>
      <c r="D24" s="11">
        <v>2295.2</v>
      </c>
      <c r="E24" s="11">
        <v>0</v>
      </c>
      <c r="F24" s="11">
        <f t="shared" si="2"/>
        <v>21.43644344821145</v>
      </c>
      <c r="G24" s="11">
        <f t="shared" si="1"/>
        <v>-91.80000000000018</v>
      </c>
      <c r="H24" s="11">
        <f t="shared" si="3"/>
        <v>-8411.8</v>
      </c>
    </row>
    <row r="25" spans="1:8" ht="102">
      <c r="A25" s="8" t="s">
        <v>15</v>
      </c>
      <c r="B25" s="11">
        <v>33025</v>
      </c>
      <c r="C25" s="11">
        <v>8500</v>
      </c>
      <c r="D25" s="11">
        <v>10000</v>
      </c>
      <c r="E25" s="11">
        <f t="shared" si="0"/>
        <v>30.28009084027252</v>
      </c>
      <c r="F25" s="11">
        <f t="shared" si="2"/>
        <v>117.64705882352942</v>
      </c>
      <c r="G25" s="11">
        <f t="shared" si="1"/>
        <v>-23025</v>
      </c>
      <c r="H25" s="11">
        <f t="shared" si="3"/>
        <v>1500</v>
      </c>
    </row>
    <row r="26" spans="1:8" ht="51">
      <c r="A26" s="8" t="s">
        <v>16</v>
      </c>
      <c r="B26" s="11">
        <v>17367</v>
      </c>
      <c r="C26" s="11">
        <v>17367</v>
      </c>
      <c r="D26" s="11">
        <v>17000</v>
      </c>
      <c r="E26" s="11">
        <f t="shared" si="0"/>
        <v>97.88679679852595</v>
      </c>
      <c r="F26" s="11">
        <f t="shared" si="2"/>
        <v>97.88679679852595</v>
      </c>
      <c r="G26" s="11">
        <f t="shared" si="1"/>
        <v>-367</v>
      </c>
      <c r="H26" s="11">
        <f t="shared" si="3"/>
        <v>-367</v>
      </c>
    </row>
    <row r="27" spans="1:8" ht="12.75">
      <c r="A27" s="8" t="s">
        <v>17</v>
      </c>
      <c r="B27" s="11">
        <v>17869</v>
      </c>
      <c r="C27" s="11">
        <v>17869</v>
      </c>
      <c r="D27" s="11">
        <v>23900</v>
      </c>
      <c r="E27" s="11">
        <f t="shared" si="0"/>
        <v>133.75118921036432</v>
      </c>
      <c r="F27" s="11">
        <f t="shared" si="2"/>
        <v>133.75118921036432</v>
      </c>
      <c r="G27" s="11">
        <f t="shared" si="1"/>
        <v>6031</v>
      </c>
      <c r="H27" s="11">
        <f t="shared" si="3"/>
        <v>6031</v>
      </c>
    </row>
    <row r="28" spans="1:8" ht="38.25">
      <c r="A28" s="9" t="s">
        <v>18</v>
      </c>
      <c r="B28" s="12">
        <f>B29+B30+B31+B32</f>
        <v>2823113.3</v>
      </c>
      <c r="C28" s="12">
        <f>C29+C30+C31+C32</f>
        <v>3497033.6</v>
      </c>
      <c r="D28" s="12">
        <f>D29+D30+D31+D32</f>
        <v>3525627</v>
      </c>
      <c r="E28" s="12">
        <f t="shared" si="0"/>
        <v>124.88436082250047</v>
      </c>
      <c r="F28" s="12">
        <f t="shared" si="2"/>
        <v>100.81764727682341</v>
      </c>
      <c r="G28" s="12">
        <f t="shared" si="1"/>
        <v>702513.7000000002</v>
      </c>
      <c r="H28" s="12">
        <f t="shared" si="3"/>
        <v>28593.399999999907</v>
      </c>
    </row>
    <row r="29" spans="1:8" ht="38.25">
      <c r="A29" s="8" t="s">
        <v>19</v>
      </c>
      <c r="B29" s="11">
        <v>4178</v>
      </c>
      <c r="C29" s="11">
        <v>29211.7</v>
      </c>
      <c r="D29" s="11">
        <v>97109</v>
      </c>
      <c r="E29" s="11">
        <f t="shared" si="0"/>
        <v>2324.2939205361417</v>
      </c>
      <c r="F29" s="11">
        <f t="shared" si="2"/>
        <v>332.4318680528692</v>
      </c>
      <c r="G29" s="11">
        <f t="shared" si="1"/>
        <v>92931</v>
      </c>
      <c r="H29" s="11">
        <f t="shared" si="3"/>
        <v>67897.3</v>
      </c>
    </row>
    <row r="30" spans="1:8" ht="38.25">
      <c r="A30" s="8" t="s">
        <v>20</v>
      </c>
      <c r="B30" s="11">
        <v>96176</v>
      </c>
      <c r="C30" s="11">
        <v>507982.9</v>
      </c>
      <c r="D30" s="11">
        <f>409276+36279</f>
        <v>445555</v>
      </c>
      <c r="E30" s="11">
        <f t="shared" si="0"/>
        <v>463.2704624854433</v>
      </c>
      <c r="F30" s="11">
        <f t="shared" si="2"/>
        <v>87.71062962946193</v>
      </c>
      <c r="G30" s="11">
        <f t="shared" si="1"/>
        <v>349379</v>
      </c>
      <c r="H30" s="11">
        <f t="shared" si="3"/>
        <v>-62427.90000000002</v>
      </c>
    </row>
    <row r="31" spans="1:8" ht="38.25">
      <c r="A31" s="8" t="s">
        <v>21</v>
      </c>
      <c r="B31" s="11">
        <v>2717533</v>
      </c>
      <c r="C31" s="11">
        <v>2851856.8</v>
      </c>
      <c r="D31" s="11">
        <v>2982963</v>
      </c>
      <c r="E31" s="11">
        <f t="shared" si="0"/>
        <v>109.76731469314265</v>
      </c>
      <c r="F31" s="11">
        <f t="shared" si="2"/>
        <v>104.59722241313099</v>
      </c>
      <c r="G31" s="11">
        <f t="shared" si="1"/>
        <v>265430</v>
      </c>
      <c r="H31" s="11">
        <f t="shared" si="3"/>
        <v>131106.2000000002</v>
      </c>
    </row>
    <row r="32" spans="1:8" ht="12.75">
      <c r="A32" s="8" t="s">
        <v>22</v>
      </c>
      <c r="B32" s="11">
        <v>5226.3</v>
      </c>
      <c r="C32" s="11">
        <v>107982.2</v>
      </c>
      <c r="D32" s="11">
        <v>0</v>
      </c>
      <c r="E32" s="11"/>
      <c r="F32" s="11">
        <f t="shared" si="2"/>
        <v>0</v>
      </c>
      <c r="G32" s="11">
        <f t="shared" si="1"/>
        <v>-5226.3</v>
      </c>
      <c r="H32" s="11">
        <f t="shared" si="3"/>
        <v>-107982.2</v>
      </c>
    </row>
    <row r="33" spans="1:8" ht="51">
      <c r="A33" s="8" t="s">
        <v>34</v>
      </c>
      <c r="B33" s="11">
        <v>0</v>
      </c>
      <c r="C33" s="11">
        <v>12307.7</v>
      </c>
      <c r="D33" s="11">
        <v>0</v>
      </c>
      <c r="E33" s="11"/>
      <c r="F33" s="11">
        <f t="shared" si="2"/>
        <v>0</v>
      </c>
      <c r="G33" s="11">
        <f t="shared" si="1"/>
        <v>0</v>
      </c>
      <c r="H33" s="11">
        <f t="shared" si="3"/>
        <v>-12307.7</v>
      </c>
    </row>
    <row r="34" spans="1:8" ht="15.75">
      <c r="A34" s="10" t="s">
        <v>23</v>
      </c>
      <c r="B34" s="12">
        <f>B28+B10+B19</f>
        <v>4994544.3</v>
      </c>
      <c r="C34" s="12">
        <f>C28+C10+C19+C33</f>
        <v>5696901</v>
      </c>
      <c r="D34" s="12">
        <f>D28+D10+D19</f>
        <v>5827406.2</v>
      </c>
      <c r="E34" s="12">
        <f t="shared" si="0"/>
        <v>116.675433232217</v>
      </c>
      <c r="F34" s="12">
        <f t="shared" si="2"/>
        <v>102.2908103897189</v>
      </c>
      <c r="G34" s="12">
        <f t="shared" si="1"/>
        <v>832861.9000000004</v>
      </c>
      <c r="H34" s="12">
        <f t="shared" si="3"/>
        <v>130505.20000000019</v>
      </c>
    </row>
  </sheetData>
  <mergeCells count="7">
    <mergeCell ref="D3:I3"/>
    <mergeCell ref="D2:H2"/>
    <mergeCell ref="A5:F5"/>
    <mergeCell ref="G7:H7"/>
    <mergeCell ref="B7:C7"/>
    <mergeCell ref="E7:F7"/>
    <mergeCell ref="A7:A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2014-11-21T06:21:15Z</cp:lastPrinted>
  <dcterms:created xsi:type="dcterms:W3CDTF">2010-11-30T05:55:01Z</dcterms:created>
  <dcterms:modified xsi:type="dcterms:W3CDTF">2016-12-12T15:05:00Z</dcterms:modified>
  <cp:category/>
  <cp:version/>
  <cp:contentType/>
  <cp:contentStatus/>
</cp:coreProperties>
</file>