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030" activeTab="0"/>
  </bookViews>
  <sheets>
    <sheet name="Прил.2. " sheetId="1" r:id="rId1"/>
  </sheets>
  <definedNames>
    <definedName name="_xlnm.Print_Titles" localSheetId="0">'Прил.2. '!$9:$11</definedName>
    <definedName name="_xlnm.Print_Area" localSheetId="0">'Прил.2. '!$A$1:$I$74</definedName>
  </definedNames>
  <calcPr fullCalcOnLoad="1"/>
</workbook>
</file>

<file path=xl/sharedStrings.xml><?xml version="1.0" encoding="utf-8"?>
<sst xmlns="http://schemas.openxmlformats.org/spreadsheetml/2006/main" count="78" uniqueCount="77">
  <si>
    <t>Медицинская помощь в дневных стационарах всех типов</t>
  </si>
  <si>
    <t>Межбюджетные трансферты</t>
  </si>
  <si>
    <t>Благоустройство</t>
  </si>
  <si>
    <t>Другие вопросы в области социальной политики</t>
  </si>
  <si>
    <t>Наименование</t>
  </si>
  <si>
    <t>Жилищно-коммунальное хозяйство</t>
  </si>
  <si>
    <t>Образование</t>
  </si>
  <si>
    <t>Дошкольное образование</t>
  </si>
  <si>
    <t>Общее образование</t>
  </si>
  <si>
    <t>Телевидение и радиовещание</t>
  </si>
  <si>
    <t>Периодическая печать и издательства</t>
  </si>
  <si>
    <t>Социальная политика</t>
  </si>
  <si>
    <t>Мобилизационная подготовка экономики</t>
  </si>
  <si>
    <t>Резервные фонды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</si>
  <si>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</si>
  <si>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</si>
  <si>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</si>
  <si>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жилищно-коммунального хозяйства</t>
  </si>
  <si>
    <t>Охрана окружающей среды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</si>
  <si>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</si>
  <si>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</si>
  <si>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</si>
  <si>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</si>
  <si>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</si>
  <si>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Другие вопросы в области национальной экономики</t>
  </si>
  <si>
    <t>Общегосударственные вопросы</t>
  </si>
  <si>
    <t>Другие общегосударственные вопросы</t>
  </si>
  <si>
    <t>Другие вопросы в области охраны окружающей среды</t>
  </si>
  <si>
    <t>Национальная оборона</t>
  </si>
  <si>
    <t>Транспорт</t>
  </si>
  <si>
    <t>Стационарная медицинская помощь</t>
  </si>
  <si>
    <t>Амбулаторная помощь</t>
  </si>
  <si>
    <t>Скорая медицинская помощь</t>
  </si>
  <si>
    <t>тыс.руб.</t>
  </si>
  <si>
    <t>Другие вопросы в области здравоохранения, физической культуры и спорта</t>
  </si>
  <si>
    <t>Охрана семьи и детства</t>
  </si>
  <si>
    <t>Обеспечение проведение выборов и референдумов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</si>
  <si>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</si>
  <si>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</si>
  <si>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</si>
  <si>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 чрезвычайных ситуаций природного и техногенного характера, гражданская оборона</t>
  </si>
  <si>
    <t xml:space="preserve">Другие вопросы в области культуры, кинематографии, средств массовой информации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</si>
  <si>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</si>
  <si>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Функционирование высшего должностного лица субъекта Российской Федерации и муниципального образования  </t>
  </si>
  <si>
    <t>Заготовка, переработка, хранение и обеспечение безопасности донорской крови и ее компонентов</t>
  </si>
  <si>
    <t>Другие вопросы в области национальной безопасности и правоохранительной деятельности</t>
  </si>
  <si>
    <t>Темп роста</t>
  </si>
  <si>
    <t>Жилищное хозяйство</t>
  </si>
  <si>
    <t>Принято по бюджету</t>
  </si>
  <si>
    <t>Проект по бюджету</t>
  </si>
  <si>
    <t>В % к первоначальному бюджету</t>
  </si>
  <si>
    <t>в % к уточненному бюджету</t>
  </si>
  <si>
    <t>Коммунальное хозяйство</t>
  </si>
  <si>
    <t>Отклонение в суммарном выражение</t>
  </si>
  <si>
    <t>в том числе</t>
  </si>
  <si>
    <t>Процентные платежи по муниципальному долгу</t>
  </si>
  <si>
    <t>Средства массовой информации</t>
  </si>
  <si>
    <t>Культура, кинематография</t>
  </si>
  <si>
    <t>Здравоохранение</t>
  </si>
  <si>
    <t>Судебная система</t>
  </si>
  <si>
    <t>комиссии по проекту бюджета Сергиево-Посадского</t>
  </si>
  <si>
    <t>,</t>
  </si>
  <si>
    <t>Сбор,удаление отходов и очистка сточных вод</t>
  </si>
  <si>
    <t>Высшее и послевузовское профессиональное образование</t>
  </si>
  <si>
    <t>Прочие межбюджетные трансферты общего характера</t>
  </si>
  <si>
    <t>Другие вопросыв области средств массовой информации</t>
  </si>
  <si>
    <t>Лесное хозяйство</t>
  </si>
  <si>
    <t>Дорожное хозяйство (дорожные фонды)</t>
  </si>
  <si>
    <t>Приложение №2 к Заключению Контрольно-счетной</t>
  </si>
  <si>
    <t>Массовый спорт</t>
  </si>
  <si>
    <t>Другие вопросы в области физической культуры и спорта</t>
  </si>
  <si>
    <t>муниципального района на 2017 год и плановый период 2018 и 2019 годов</t>
  </si>
  <si>
    <t>Сравнительный  анализ муниципальных услуг по расходам проекта бюджета Сергиево-Посадского муниципального района на 2017 год</t>
  </si>
  <si>
    <t>Уточненный план по бюджету на 21.11.2016г.</t>
  </si>
  <si>
    <t>2017год к первоначальному бюджету 2016года (стр.7-стр.5)</t>
  </si>
  <si>
    <t>2017год к уточненному бюджету 2016года (стр.7-стр.5)</t>
  </si>
  <si>
    <t>Дополнительное образование детей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</si>
</sst>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000000"/>
    <numFmt numFmtId="176" formatCode="#,##0.0_ ;\-#,##0.0\ "/>
  </numFmts>
  <fonts count="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174" fontId="3" fillId="0" borderId="1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174" fontId="1" fillId="0" borderId="1" xfId="0" applyNumberFormat="1" applyFont="1" applyBorder="1" applyAlignment="1">
      <alignment/>
    </xf>
    <xf numFmtId="49" fontId="4" fillId="0" borderId="2" xfId="0" applyNumberFormat="1" applyFont="1" applyBorder="1" applyAlignment="1">
      <alignment wrapText="1"/>
    </xf>
    <xf numFmtId="49" fontId="4" fillId="0" borderId="2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wrapText="1"/>
    </xf>
    <xf numFmtId="49" fontId="3" fillId="0" borderId="2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49" fontId="3" fillId="0" borderId="3" xfId="0" applyNumberFormat="1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49" fontId="4" fillId="0" borderId="1" xfId="0" applyNumberFormat="1" applyFont="1" applyFill="1" applyBorder="1" applyAlignment="1">
      <alignment wrapText="1"/>
    </xf>
    <xf numFmtId="49" fontId="3" fillId="0" borderId="2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72" fontId="4" fillId="0" borderId="2" xfId="0" applyNumberFormat="1" applyFont="1" applyBorder="1" applyAlignment="1">
      <alignment wrapText="1"/>
    </xf>
    <xf numFmtId="174" fontId="3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74" fontId="3" fillId="0" borderId="1" xfId="0" applyNumberFormat="1" applyFont="1" applyBorder="1" applyAlignment="1">
      <alignment horizontal="center" vertical="center"/>
    </xf>
    <xf numFmtId="174" fontId="3" fillId="0" borderId="0" xfId="0" applyNumberFormat="1" applyFont="1" applyBorder="1" applyAlignment="1">
      <alignment horizontal="center" vertical="center"/>
    </xf>
    <xf numFmtId="174" fontId="1" fillId="0" borderId="1" xfId="0" applyNumberFormat="1" applyFont="1" applyBorder="1" applyAlignment="1">
      <alignment horizontal="center" vertical="center" wrapText="1"/>
    </xf>
    <xf numFmtId="174" fontId="1" fillId="0" borderId="0" xfId="0" applyNumberFormat="1" applyFont="1" applyBorder="1" applyAlignment="1">
      <alignment horizontal="center" vertical="center" wrapText="1"/>
    </xf>
    <xf numFmtId="174" fontId="1" fillId="0" borderId="1" xfId="0" applyNumberFormat="1" applyFont="1" applyBorder="1" applyAlignment="1">
      <alignment horizontal="center" vertical="center"/>
    </xf>
    <xf numFmtId="174" fontId="3" fillId="0" borderId="0" xfId="0" applyNumberFormat="1" applyFont="1" applyBorder="1" applyAlignment="1">
      <alignment horizontal="center" vertical="center" wrapText="1"/>
    </xf>
    <xf numFmtId="174" fontId="1" fillId="0" borderId="1" xfId="0" applyNumberFormat="1" applyFont="1" applyFill="1" applyBorder="1" applyAlignment="1">
      <alignment horizontal="center" vertical="center"/>
    </xf>
    <xf numFmtId="174" fontId="1" fillId="0" borderId="0" xfId="0" applyNumberFormat="1" applyFont="1" applyFill="1" applyBorder="1" applyAlignment="1">
      <alignment horizontal="center" vertical="center"/>
    </xf>
    <xf numFmtId="174" fontId="1" fillId="0" borderId="5" xfId="0" applyNumberFormat="1" applyFont="1" applyBorder="1" applyAlignment="1">
      <alignment horizontal="center" vertical="center" wrapText="1"/>
    </xf>
    <xf numFmtId="174" fontId="3" fillId="0" borderId="5" xfId="0" applyNumberFormat="1" applyFont="1" applyBorder="1" applyAlignment="1">
      <alignment horizontal="center" vertical="center" wrapText="1"/>
    </xf>
    <xf numFmtId="174" fontId="1" fillId="0" borderId="0" xfId="0" applyNumberFormat="1" applyFont="1" applyBorder="1" applyAlignment="1">
      <alignment horizontal="center" vertical="center"/>
    </xf>
    <xf numFmtId="174" fontId="1" fillId="0" borderId="1" xfId="0" applyNumberFormat="1" applyFont="1" applyFill="1" applyBorder="1" applyAlignment="1">
      <alignment horizontal="center" vertical="center" wrapText="1"/>
    </xf>
    <xf numFmtId="174" fontId="1" fillId="0" borderId="0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4" fontId="1" fillId="0" borderId="5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wrapText="1"/>
    </xf>
    <xf numFmtId="49" fontId="5" fillId="0" borderId="0" xfId="0" applyNumberFormat="1" applyFont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1"/>
  <dimension ref="A1:I74"/>
  <sheetViews>
    <sheetView tabSelected="1" view="pageBreakPreview" zoomScale="200" zoomScaleSheetLayoutView="200" workbookViewId="0" topLeftCell="A56">
      <selection activeCell="G74" sqref="G74"/>
    </sheetView>
  </sheetViews>
  <sheetFormatPr defaultColWidth="9.00390625" defaultRowHeight="12.75"/>
  <cols>
    <col min="1" max="1" width="43.375" style="1" customWidth="1"/>
    <col min="2" max="2" width="10.75390625" style="1" customWidth="1"/>
    <col min="3" max="3" width="10.25390625" style="1" customWidth="1"/>
    <col min="4" max="4" width="1.37890625" style="1" customWidth="1"/>
    <col min="5" max="6" width="12.625" style="1" customWidth="1"/>
    <col min="7" max="7" width="13.75390625" style="1" customWidth="1"/>
    <col min="8" max="8" width="9.875" style="1" customWidth="1"/>
    <col min="9" max="9" width="14.25390625" style="1" customWidth="1"/>
    <col min="10" max="16384" width="9.125" style="1" customWidth="1"/>
  </cols>
  <sheetData>
    <row r="1" spans="4:7" ht="12.75">
      <c r="D1" t="s">
        <v>68</v>
      </c>
      <c r="E1"/>
      <c r="F1"/>
      <c r="G1"/>
    </row>
    <row r="2" spans="4:7" ht="12.75">
      <c r="D2" t="s">
        <v>60</v>
      </c>
      <c r="E2"/>
      <c r="F2"/>
      <c r="G2"/>
    </row>
    <row r="3" spans="4:7" ht="12.75">
      <c r="D3" t="s">
        <v>71</v>
      </c>
      <c r="E3"/>
      <c r="F3"/>
      <c r="G3"/>
    </row>
    <row r="4" spans="4:6" ht="15.75">
      <c r="D4" s="2"/>
      <c r="E4" s="2"/>
      <c r="F4" s="2"/>
    </row>
    <row r="6" spans="1:7" ht="58.5" customHeight="1">
      <c r="A6" s="43" t="s">
        <v>72</v>
      </c>
      <c r="B6" s="43"/>
      <c r="C6" s="43"/>
      <c r="D6" s="43"/>
      <c r="E6" s="43"/>
      <c r="F6" s="43"/>
      <c r="G6" s="43"/>
    </row>
    <row r="7" spans="1:3" ht="12.75" customHeight="1">
      <c r="A7" s="43"/>
      <c r="B7" s="43"/>
      <c r="C7" s="43"/>
    </row>
    <row r="8" ht="12.75">
      <c r="G8" s="3" t="s">
        <v>33</v>
      </c>
    </row>
    <row r="9" spans="1:9" s="4" customFormat="1" ht="38.25" customHeight="1">
      <c r="A9" s="48" t="s">
        <v>4</v>
      </c>
      <c r="B9" s="46">
        <v>2016</v>
      </c>
      <c r="C9" s="47"/>
      <c r="D9" s="20"/>
      <c r="E9" s="25">
        <v>2017</v>
      </c>
      <c r="F9" s="46" t="s">
        <v>46</v>
      </c>
      <c r="G9" s="47"/>
      <c r="H9" s="44" t="s">
        <v>53</v>
      </c>
      <c r="I9" s="45"/>
    </row>
    <row r="10" spans="1:9" s="4" customFormat="1" ht="89.25">
      <c r="A10" s="49"/>
      <c r="B10" s="19" t="s">
        <v>48</v>
      </c>
      <c r="C10" s="19" t="s">
        <v>73</v>
      </c>
      <c r="D10" s="21"/>
      <c r="E10" s="19" t="s">
        <v>49</v>
      </c>
      <c r="F10" s="22" t="s">
        <v>50</v>
      </c>
      <c r="G10" s="19" t="s">
        <v>51</v>
      </c>
      <c r="H10" s="40" t="s">
        <v>74</v>
      </c>
      <c r="I10" s="40" t="s">
        <v>75</v>
      </c>
    </row>
    <row r="11" spans="1:9" s="4" customFormat="1" ht="12.75">
      <c r="A11" s="26">
        <v>1</v>
      </c>
      <c r="B11" s="26">
        <v>5</v>
      </c>
      <c r="C11" s="26" t="s">
        <v>61</v>
      </c>
      <c r="D11" s="21"/>
      <c r="E11" s="26">
        <v>7</v>
      </c>
      <c r="F11" s="5">
        <v>8</v>
      </c>
      <c r="G11" s="26">
        <v>9</v>
      </c>
      <c r="H11" s="40">
        <v>10</v>
      </c>
      <c r="I11" s="40">
        <v>11</v>
      </c>
    </row>
    <row r="12" spans="1:9" s="4" customFormat="1" ht="12.75">
      <c r="A12" s="6" t="s">
        <v>25</v>
      </c>
      <c r="B12" s="27">
        <f>B14+B16+B20+B15+B17+B19+B21+B18</f>
        <v>369093.10000000003</v>
      </c>
      <c r="C12" s="27">
        <f>C14+C16+C20+C15+C17+C19+C21+C18</f>
        <v>481313.4</v>
      </c>
      <c r="D12" s="28"/>
      <c r="E12" s="27">
        <f>E14+E15+E16+E17+E19+E20+E21</f>
        <v>438725.6</v>
      </c>
      <c r="F12" s="27">
        <f>E12/B12*100</f>
        <v>118.86583628900131</v>
      </c>
      <c r="G12" s="27">
        <f>E12/C12*100</f>
        <v>91.15175268338675</v>
      </c>
      <c r="H12" s="7">
        <f>E12-B12</f>
        <v>69632.49999999994</v>
      </c>
      <c r="I12" s="7">
        <f>E12-C12</f>
        <v>-42587.80000000005</v>
      </c>
    </row>
    <row r="13" spans="1:9" s="4" customFormat="1" ht="12.75">
      <c r="A13" s="6" t="s">
        <v>54</v>
      </c>
      <c r="B13" s="27"/>
      <c r="C13" s="27"/>
      <c r="D13" s="28"/>
      <c r="E13" s="27"/>
      <c r="F13" s="27"/>
      <c r="G13" s="27"/>
      <c r="H13" s="7"/>
      <c r="I13" s="7"/>
    </row>
    <row r="14" spans="1:9" s="4" customFormat="1" ht="38.25">
      <c r="A14" s="8" t="s">
        <v>43</v>
      </c>
      <c r="B14" s="29">
        <v>2570.2</v>
      </c>
      <c r="C14" s="29">
        <v>2570.2</v>
      </c>
      <c r="D14" s="30"/>
      <c r="E14" s="29">
        <v>2604</v>
      </c>
      <c r="F14" s="29">
        <f>E14/B14*100</f>
        <v>101.31507275698391</v>
      </c>
      <c r="G14" s="31">
        <f aca="true" t="shared" si="0" ref="G14:G21">E14/C14*100</f>
        <v>101.31507275698391</v>
      </c>
      <c r="H14" s="9">
        <f aca="true" t="shared" si="1" ref="H14:H74">E14-B14</f>
        <v>33.80000000000018</v>
      </c>
      <c r="I14" s="9">
        <f aca="true" t="shared" si="2" ref="I14:I74">E14-C14</f>
        <v>33.80000000000018</v>
      </c>
    </row>
    <row r="15" spans="1:9" s="4" customFormat="1" ht="51">
      <c r="A15" s="8" t="s">
        <v>37</v>
      </c>
      <c r="B15" s="29">
        <v>0</v>
      </c>
      <c r="C15" s="29">
        <v>1342.8</v>
      </c>
      <c r="D15" s="30"/>
      <c r="E15" s="29">
        <v>135</v>
      </c>
      <c r="F15" s="29" t="e">
        <f>E15/B15*100</f>
        <v>#DIV/0!</v>
      </c>
      <c r="G15" s="31">
        <f t="shared" si="0"/>
        <v>10.05361930294906</v>
      </c>
      <c r="H15" s="9">
        <f t="shared" si="1"/>
        <v>135</v>
      </c>
      <c r="I15" s="9">
        <f t="shared" si="2"/>
        <v>-1207.8</v>
      </c>
    </row>
    <row r="16" spans="1:9" s="4" customFormat="1" ht="51">
      <c r="A16" s="10" t="s">
        <v>38</v>
      </c>
      <c r="B16" s="29">
        <v>238268.4</v>
      </c>
      <c r="C16" s="29">
        <v>232994.9</v>
      </c>
      <c r="D16" s="30"/>
      <c r="E16" s="29">
        <v>230439.5</v>
      </c>
      <c r="F16" s="29">
        <f>E16/B16*100</f>
        <v>96.7142516590534</v>
      </c>
      <c r="G16" s="31">
        <f t="shared" si="0"/>
        <v>98.90323779619212</v>
      </c>
      <c r="H16" s="9">
        <f t="shared" si="1"/>
        <v>-7828.899999999994</v>
      </c>
      <c r="I16" s="9">
        <f t="shared" si="2"/>
        <v>-2555.399999999994</v>
      </c>
    </row>
    <row r="17" spans="1:9" s="4" customFormat="1" ht="66" customHeight="1">
      <c r="A17" s="11" t="s">
        <v>42</v>
      </c>
      <c r="B17" s="29">
        <v>35545.3</v>
      </c>
      <c r="C17" s="29">
        <v>46961.7</v>
      </c>
      <c r="D17" s="30"/>
      <c r="E17" s="29">
        <v>59909.8</v>
      </c>
      <c r="F17" s="29">
        <f>E17/B17*100</f>
        <v>168.54492717743275</v>
      </c>
      <c r="G17" s="31">
        <f t="shared" si="0"/>
        <v>127.57161687076916</v>
      </c>
      <c r="H17" s="9">
        <f t="shared" si="1"/>
        <v>24364.5</v>
      </c>
      <c r="I17" s="9">
        <f t="shared" si="2"/>
        <v>12948.100000000006</v>
      </c>
    </row>
    <row r="18" spans="1:9" s="4" customFormat="1" ht="21.75" customHeight="1">
      <c r="A18" s="11" t="s">
        <v>59</v>
      </c>
      <c r="B18" s="29">
        <v>0</v>
      </c>
      <c r="C18" s="29">
        <v>0</v>
      </c>
      <c r="D18" s="30"/>
      <c r="E18" s="29">
        <v>0</v>
      </c>
      <c r="F18" s="29">
        <v>0</v>
      </c>
      <c r="G18" s="31"/>
      <c r="H18" s="9">
        <f t="shared" si="1"/>
        <v>0</v>
      </c>
      <c r="I18" s="9">
        <f t="shared" si="2"/>
        <v>0</v>
      </c>
    </row>
    <row r="19" spans="1:9" s="4" customFormat="1" ht="12.75">
      <c r="A19" s="10" t="s">
        <v>36</v>
      </c>
      <c r="B19" s="29">
        <v>0</v>
      </c>
      <c r="C19" s="29">
        <v>0</v>
      </c>
      <c r="D19" s="30"/>
      <c r="E19" s="29">
        <v>0</v>
      </c>
      <c r="F19" s="29"/>
      <c r="G19" s="31">
        <v>0</v>
      </c>
      <c r="H19" s="9">
        <f t="shared" si="1"/>
        <v>0</v>
      </c>
      <c r="I19" s="9">
        <f t="shared" si="2"/>
        <v>0</v>
      </c>
    </row>
    <row r="20" spans="1:9" s="4" customFormat="1" ht="12.75">
      <c r="A20" s="12" t="s">
        <v>13</v>
      </c>
      <c r="B20" s="29">
        <v>5000</v>
      </c>
      <c r="C20" s="29">
        <v>2267.7</v>
      </c>
      <c r="D20" s="30"/>
      <c r="E20" s="29">
        <v>5000</v>
      </c>
      <c r="F20" s="29">
        <f aca="true" t="shared" si="3" ref="F20:F29">E20/B20*100</f>
        <v>100</v>
      </c>
      <c r="G20" s="31">
        <f t="shared" si="0"/>
        <v>220.48771883406096</v>
      </c>
      <c r="H20" s="9">
        <f t="shared" si="1"/>
        <v>0</v>
      </c>
      <c r="I20" s="9">
        <f t="shared" si="2"/>
        <v>2732.3</v>
      </c>
    </row>
    <row r="21" spans="1:9" s="4" customFormat="1" ht="12.75">
      <c r="A21" s="10" t="s">
        <v>26</v>
      </c>
      <c r="B21" s="29">
        <v>87709.2</v>
      </c>
      <c r="C21" s="29">
        <v>195176.1</v>
      </c>
      <c r="D21" s="30"/>
      <c r="E21" s="29">
        <v>140637.3</v>
      </c>
      <c r="F21" s="29">
        <f t="shared" si="3"/>
        <v>160.34498091420284</v>
      </c>
      <c r="G21" s="31">
        <f t="shared" si="0"/>
        <v>72.05661963734289</v>
      </c>
      <c r="H21" s="9">
        <f t="shared" si="1"/>
        <v>52928.09999999999</v>
      </c>
      <c r="I21" s="9">
        <f t="shared" si="2"/>
        <v>-54538.80000000002</v>
      </c>
    </row>
    <row r="22" spans="1:9" s="4" customFormat="1" ht="12.75">
      <c r="A22" s="13" t="s">
        <v>28</v>
      </c>
      <c r="B22" s="24">
        <f>B23</f>
        <v>705</v>
      </c>
      <c r="C22" s="24">
        <f>C23</f>
        <v>705</v>
      </c>
      <c r="D22" s="32"/>
      <c r="E22" s="24">
        <f>E23</f>
        <v>705</v>
      </c>
      <c r="F22" s="24">
        <f t="shared" si="3"/>
        <v>100</v>
      </c>
      <c r="G22" s="27">
        <f aca="true" t="shared" si="4" ref="G22:G30">E22/C22*100</f>
        <v>100</v>
      </c>
      <c r="H22" s="7">
        <f t="shared" si="1"/>
        <v>0</v>
      </c>
      <c r="I22" s="7">
        <f t="shared" si="2"/>
        <v>0</v>
      </c>
    </row>
    <row r="23" spans="1:9" s="4" customFormat="1" ht="12.75">
      <c r="A23" s="10" t="s">
        <v>12</v>
      </c>
      <c r="B23" s="29">
        <v>705</v>
      </c>
      <c r="C23" s="29">
        <v>705</v>
      </c>
      <c r="D23" s="30"/>
      <c r="E23" s="29">
        <v>705</v>
      </c>
      <c r="F23" s="29">
        <f t="shared" si="3"/>
        <v>100</v>
      </c>
      <c r="G23" s="31">
        <f t="shared" si="4"/>
        <v>100</v>
      </c>
      <c r="H23" s="9">
        <f t="shared" si="1"/>
        <v>0</v>
      </c>
      <c r="I23" s="9">
        <f t="shared" si="2"/>
        <v>0</v>
      </c>
    </row>
    <row r="24" spans="1:9" s="4" customFormat="1" ht="25.5">
      <c r="A24" s="13" t="s">
        <v>15</v>
      </c>
      <c r="B24" s="24">
        <f>B25+B26</f>
        <v>30748.5</v>
      </c>
      <c r="C24" s="24">
        <f>C25+C26</f>
        <v>41361.1</v>
      </c>
      <c r="D24" s="32"/>
      <c r="E24" s="24">
        <f>E25+E26</f>
        <v>32665.6</v>
      </c>
      <c r="F24" s="24">
        <f t="shared" si="3"/>
        <v>106.23477568011448</v>
      </c>
      <c r="G24" s="27">
        <f t="shared" si="4"/>
        <v>78.97662296215526</v>
      </c>
      <c r="H24" s="7">
        <f t="shared" si="1"/>
        <v>1917.0999999999985</v>
      </c>
      <c r="I24" s="7">
        <f t="shared" si="2"/>
        <v>-8695.5</v>
      </c>
    </row>
    <row r="25" spans="1:9" s="4" customFormat="1" ht="38.25">
      <c r="A25" s="12" t="s">
        <v>40</v>
      </c>
      <c r="B25" s="33">
        <v>30748.5</v>
      </c>
      <c r="C25" s="33">
        <v>41361.1</v>
      </c>
      <c r="D25" s="34"/>
      <c r="E25" s="33">
        <v>32665.6</v>
      </c>
      <c r="F25" s="33">
        <f t="shared" si="3"/>
        <v>106.23477568011448</v>
      </c>
      <c r="G25" s="31">
        <f t="shared" si="4"/>
        <v>78.97662296215526</v>
      </c>
      <c r="H25" s="9">
        <f t="shared" si="1"/>
        <v>1917.0999999999985</v>
      </c>
      <c r="I25" s="9">
        <f t="shared" si="2"/>
        <v>-8695.5</v>
      </c>
    </row>
    <row r="26" spans="1:9" s="4" customFormat="1" ht="38.25">
      <c r="A26" s="14" t="s">
        <v>45</v>
      </c>
      <c r="B26" s="29">
        <v>0</v>
      </c>
      <c r="C26" s="29">
        <v>0</v>
      </c>
      <c r="D26" s="30"/>
      <c r="E26" s="29">
        <v>0</v>
      </c>
      <c r="F26" s="29"/>
      <c r="G26" s="31"/>
      <c r="H26" s="9">
        <f t="shared" si="1"/>
        <v>0</v>
      </c>
      <c r="I26" s="9">
        <f t="shared" si="2"/>
        <v>0</v>
      </c>
    </row>
    <row r="27" spans="1:9" s="4" customFormat="1" ht="12.75">
      <c r="A27" s="15" t="s">
        <v>16</v>
      </c>
      <c r="B27" s="24">
        <f>B29+B31+B28+B30</f>
        <v>137689.9</v>
      </c>
      <c r="C27" s="24">
        <f>C29+C31+C28+C30</f>
        <v>281393.9</v>
      </c>
      <c r="D27" s="32"/>
      <c r="E27" s="24">
        <f>E29+E31+E28+E30</f>
        <v>97570</v>
      </c>
      <c r="F27" s="24">
        <f t="shared" si="3"/>
        <v>70.86213295238068</v>
      </c>
      <c r="G27" s="27">
        <f t="shared" si="4"/>
        <v>34.67381489079898</v>
      </c>
      <c r="H27" s="7">
        <f t="shared" si="1"/>
        <v>-40119.899999999994</v>
      </c>
      <c r="I27" s="7">
        <f t="shared" si="2"/>
        <v>-183823.90000000002</v>
      </c>
    </row>
    <row r="28" spans="1:9" s="4" customFormat="1" ht="12.75">
      <c r="A28" s="42" t="s">
        <v>66</v>
      </c>
      <c r="B28" s="36">
        <v>0</v>
      </c>
      <c r="C28" s="35">
        <v>0</v>
      </c>
      <c r="D28" s="32"/>
      <c r="E28" s="35">
        <v>0</v>
      </c>
      <c r="F28" s="36"/>
      <c r="G28" s="27"/>
      <c r="H28" s="7"/>
      <c r="I28" s="7"/>
    </row>
    <row r="29" spans="1:9" s="4" customFormat="1" ht="12.75">
      <c r="A29" s="10" t="s">
        <v>29</v>
      </c>
      <c r="B29" s="35">
        <v>16293.9</v>
      </c>
      <c r="C29" s="35">
        <v>19055.9</v>
      </c>
      <c r="D29" s="30"/>
      <c r="E29" s="35">
        <v>16793.9</v>
      </c>
      <c r="F29" s="35">
        <f t="shared" si="3"/>
        <v>103.06863304672302</v>
      </c>
      <c r="G29" s="31">
        <f t="shared" si="4"/>
        <v>88.1296606300411</v>
      </c>
      <c r="H29" s="9">
        <f t="shared" si="1"/>
        <v>500.0000000000018</v>
      </c>
      <c r="I29" s="9">
        <f t="shared" si="2"/>
        <v>-2262</v>
      </c>
    </row>
    <row r="30" spans="1:9" s="4" customFormat="1" ht="12.75">
      <c r="A30" s="10" t="s">
        <v>67</v>
      </c>
      <c r="B30" s="35">
        <v>51981</v>
      </c>
      <c r="C30" s="35">
        <v>158115.8</v>
      </c>
      <c r="D30" s="30"/>
      <c r="E30" s="35">
        <v>51981.2</v>
      </c>
      <c r="F30" s="35"/>
      <c r="G30" s="31">
        <f t="shared" si="4"/>
        <v>32.87539891649032</v>
      </c>
      <c r="H30" s="9"/>
      <c r="I30" s="9">
        <f t="shared" si="2"/>
        <v>-106134.59999999999</v>
      </c>
    </row>
    <row r="31" spans="1:9" s="4" customFormat="1" ht="25.5">
      <c r="A31" s="10" t="s">
        <v>24</v>
      </c>
      <c r="B31" s="35">
        <v>69415</v>
      </c>
      <c r="C31" s="35">
        <v>104222.2</v>
      </c>
      <c r="D31" s="30"/>
      <c r="E31" s="35">
        <v>28794.9</v>
      </c>
      <c r="F31" s="35">
        <f>E31/B31*100</f>
        <v>41.48224447165598</v>
      </c>
      <c r="G31" s="31">
        <f>E31/C31*100</f>
        <v>27.628374760847503</v>
      </c>
      <c r="H31" s="9">
        <f t="shared" si="1"/>
        <v>-40620.1</v>
      </c>
      <c r="I31" s="9">
        <f t="shared" si="2"/>
        <v>-75427.29999999999</v>
      </c>
    </row>
    <row r="32" spans="1:9" s="4" customFormat="1" ht="12.75">
      <c r="A32" s="13" t="s">
        <v>5</v>
      </c>
      <c r="B32" s="36">
        <f>B33+B34+B35+B36</f>
        <v>49572</v>
      </c>
      <c r="C32" s="36">
        <f>C33+C34+C35+C36</f>
        <v>158824.8</v>
      </c>
      <c r="D32" s="32"/>
      <c r="E32" s="36">
        <f>E33+E34+E35+E36</f>
        <v>81123.5</v>
      </c>
      <c r="F32" s="36">
        <f>E32/B32*100</f>
        <v>163.64782538529818</v>
      </c>
      <c r="G32" s="27">
        <f>E32/C32*100</f>
        <v>51.07735064045414</v>
      </c>
      <c r="H32" s="7">
        <f t="shared" si="1"/>
        <v>31551.5</v>
      </c>
      <c r="I32" s="7">
        <f t="shared" si="2"/>
        <v>-77701.29999999999</v>
      </c>
    </row>
    <row r="33" spans="1:9" s="4" customFormat="1" ht="12.75">
      <c r="A33" s="10" t="s">
        <v>47</v>
      </c>
      <c r="B33" s="35">
        <v>0</v>
      </c>
      <c r="C33" s="35">
        <v>0</v>
      </c>
      <c r="D33" s="32"/>
      <c r="E33" s="35">
        <v>0</v>
      </c>
      <c r="F33" s="35">
        <v>0</v>
      </c>
      <c r="G33" s="41">
        <v>0</v>
      </c>
      <c r="H33" s="9">
        <f t="shared" si="1"/>
        <v>0</v>
      </c>
      <c r="I33" s="9">
        <f t="shared" si="2"/>
        <v>0</v>
      </c>
    </row>
    <row r="34" spans="1:9" s="4" customFormat="1" ht="12.75">
      <c r="A34" s="10" t="s">
        <v>52</v>
      </c>
      <c r="B34" s="35">
        <v>23297</v>
      </c>
      <c r="C34" s="35">
        <v>126558.8</v>
      </c>
      <c r="D34" s="32"/>
      <c r="E34" s="35">
        <v>38750</v>
      </c>
      <c r="F34" s="35">
        <v>0</v>
      </c>
      <c r="G34" s="31">
        <f>E34/C34*100</f>
        <v>30.618179059852018</v>
      </c>
      <c r="H34" s="9">
        <f t="shared" si="1"/>
        <v>15453</v>
      </c>
      <c r="I34" s="9">
        <f t="shared" si="2"/>
        <v>-87808.8</v>
      </c>
    </row>
    <row r="35" spans="1:9" s="4" customFormat="1" ht="12.75">
      <c r="A35" s="10" t="s">
        <v>2</v>
      </c>
      <c r="B35" s="35">
        <v>12770</v>
      </c>
      <c r="C35" s="35">
        <v>19770</v>
      </c>
      <c r="D35" s="30"/>
      <c r="E35" s="35">
        <v>24130.3</v>
      </c>
      <c r="F35" s="35">
        <v>0</v>
      </c>
      <c r="G35" s="35">
        <v>0</v>
      </c>
      <c r="H35" s="9">
        <f t="shared" si="1"/>
        <v>11360.3</v>
      </c>
      <c r="I35" s="9">
        <f t="shared" si="2"/>
        <v>4360.299999999999</v>
      </c>
    </row>
    <row r="36" spans="1:9" s="4" customFormat="1" ht="25.5">
      <c r="A36" s="10" t="s">
        <v>17</v>
      </c>
      <c r="B36" s="35">
        <v>13505</v>
      </c>
      <c r="C36" s="35">
        <v>12496</v>
      </c>
      <c r="D36" s="30"/>
      <c r="E36" s="35">
        <v>18243.2</v>
      </c>
      <c r="F36" s="35">
        <f aca="true" t="shared" si="5" ref="F36:F42">E36/B36*100</f>
        <v>135.08478341355055</v>
      </c>
      <c r="G36" s="31">
        <f aca="true" t="shared" si="6" ref="G36:G44">E36/C36*100</f>
        <v>145.99231754161332</v>
      </c>
      <c r="H36" s="9">
        <f t="shared" si="1"/>
        <v>4738.200000000001</v>
      </c>
      <c r="I36" s="9">
        <f t="shared" si="2"/>
        <v>5747.200000000001</v>
      </c>
    </row>
    <row r="37" spans="1:9" s="4" customFormat="1" ht="12.75">
      <c r="A37" s="13" t="s">
        <v>18</v>
      </c>
      <c r="B37" s="36">
        <f>B39+B38</f>
        <v>1300</v>
      </c>
      <c r="C37" s="36">
        <f>C39+C38</f>
        <v>1400</v>
      </c>
      <c r="D37" s="32"/>
      <c r="E37" s="36">
        <f>E38+E39</f>
        <v>4500</v>
      </c>
      <c r="F37" s="36">
        <f t="shared" si="5"/>
        <v>346.1538461538462</v>
      </c>
      <c r="G37" s="27">
        <f t="shared" si="6"/>
        <v>321.42857142857144</v>
      </c>
      <c r="H37" s="7">
        <f t="shared" si="1"/>
        <v>3200</v>
      </c>
      <c r="I37" s="7">
        <f t="shared" si="2"/>
        <v>3100</v>
      </c>
    </row>
    <row r="38" spans="1:9" s="4" customFormat="1" ht="12.75">
      <c r="A38" s="10" t="s">
        <v>62</v>
      </c>
      <c r="B38" s="35">
        <v>0</v>
      </c>
      <c r="C38" s="35">
        <v>0</v>
      </c>
      <c r="D38" s="30"/>
      <c r="E38" s="35">
        <v>0</v>
      </c>
      <c r="F38" s="35">
        <v>0</v>
      </c>
      <c r="G38" s="31"/>
      <c r="H38" s="9">
        <f t="shared" si="1"/>
        <v>0</v>
      </c>
      <c r="I38" s="9">
        <f t="shared" si="2"/>
        <v>0</v>
      </c>
    </row>
    <row r="39" spans="1:9" s="4" customFormat="1" ht="25.5">
      <c r="A39" s="16" t="s">
        <v>27</v>
      </c>
      <c r="B39" s="29">
        <v>1300</v>
      </c>
      <c r="C39" s="29">
        <v>1400</v>
      </c>
      <c r="D39" s="30"/>
      <c r="E39" s="29">
        <v>4500</v>
      </c>
      <c r="F39" s="29">
        <f t="shared" si="5"/>
        <v>346.1538461538462</v>
      </c>
      <c r="G39" s="31">
        <f t="shared" si="6"/>
        <v>321.42857142857144</v>
      </c>
      <c r="H39" s="9">
        <f t="shared" si="1"/>
        <v>3200</v>
      </c>
      <c r="I39" s="9">
        <f t="shared" si="2"/>
        <v>3100</v>
      </c>
    </row>
    <row r="40" spans="1:9" s="4" customFormat="1" ht="12.75">
      <c r="A40" s="13" t="s">
        <v>6</v>
      </c>
      <c r="B40" s="24">
        <f>B41+B42+B45+B46+B44+B43</f>
        <v>3816399.3</v>
      </c>
      <c r="C40" s="24">
        <f>C41+C42+C45+C46+C44+C43</f>
        <v>4086280.1</v>
      </c>
      <c r="D40" s="32"/>
      <c r="E40" s="24">
        <f>E41+E42+E45+E46+E44+E43</f>
        <v>4386614.300000001</v>
      </c>
      <c r="F40" s="24">
        <f t="shared" si="5"/>
        <v>114.94117766974752</v>
      </c>
      <c r="G40" s="27">
        <f t="shared" si="6"/>
        <v>107.34981921577035</v>
      </c>
      <c r="H40" s="7">
        <f t="shared" si="1"/>
        <v>570215.0000000009</v>
      </c>
      <c r="I40" s="7">
        <f t="shared" si="2"/>
        <v>300334.20000000065</v>
      </c>
    </row>
    <row r="41" spans="1:9" s="4" customFormat="1" ht="12.75">
      <c r="A41" s="10" t="s">
        <v>7</v>
      </c>
      <c r="B41" s="31">
        <v>1384597</v>
      </c>
      <c r="C41" s="31">
        <v>1395408</v>
      </c>
      <c r="D41" s="37"/>
      <c r="E41" s="31">
        <v>1527122.4</v>
      </c>
      <c r="F41" s="31">
        <f t="shared" si="5"/>
        <v>110.29363778774616</v>
      </c>
      <c r="G41" s="31">
        <f t="shared" si="6"/>
        <v>109.43913178081249</v>
      </c>
      <c r="H41" s="9">
        <f t="shared" si="1"/>
        <v>142525.3999999999</v>
      </c>
      <c r="I41" s="9">
        <f t="shared" si="2"/>
        <v>131714.3999999999</v>
      </c>
    </row>
    <row r="42" spans="1:9" s="4" customFormat="1" ht="12.75">
      <c r="A42" s="23" t="s">
        <v>8</v>
      </c>
      <c r="B42" s="31">
        <v>2338786</v>
      </c>
      <c r="C42" s="31">
        <v>2581365.5</v>
      </c>
      <c r="D42" s="37"/>
      <c r="E42" s="31">
        <v>2362777.6</v>
      </c>
      <c r="F42" s="31">
        <f t="shared" si="5"/>
        <v>101.02581424722057</v>
      </c>
      <c r="G42" s="31">
        <f t="shared" si="6"/>
        <v>91.53208253538679</v>
      </c>
      <c r="H42" s="9">
        <f t="shared" si="1"/>
        <v>23991.600000000093</v>
      </c>
      <c r="I42" s="9">
        <f t="shared" si="2"/>
        <v>-218587.8999999999</v>
      </c>
    </row>
    <row r="43" spans="1:9" s="4" customFormat="1" ht="12.75">
      <c r="A43" s="23" t="s">
        <v>76</v>
      </c>
      <c r="B43" s="31">
        <v>0</v>
      </c>
      <c r="C43" s="31">
        <v>0</v>
      </c>
      <c r="D43" s="37"/>
      <c r="E43" s="31">
        <v>395516</v>
      </c>
      <c r="F43" s="31"/>
      <c r="G43" s="31"/>
      <c r="H43" s="9"/>
      <c r="I43" s="9"/>
    </row>
    <row r="44" spans="1:9" s="4" customFormat="1" ht="25.5">
      <c r="A44" s="23" t="s">
        <v>63</v>
      </c>
      <c r="B44" s="31">
        <v>1785</v>
      </c>
      <c r="C44" s="31">
        <v>1785</v>
      </c>
      <c r="D44" s="37"/>
      <c r="E44" s="31">
        <v>2777</v>
      </c>
      <c r="F44" s="31">
        <v>0</v>
      </c>
      <c r="G44" s="31">
        <f t="shared" si="6"/>
        <v>155.57422969187675</v>
      </c>
      <c r="H44" s="9">
        <f t="shared" si="1"/>
        <v>992</v>
      </c>
      <c r="I44" s="9">
        <f t="shared" si="2"/>
        <v>992</v>
      </c>
    </row>
    <row r="45" spans="1:9" s="4" customFormat="1" ht="12.75">
      <c r="A45" s="12" t="s">
        <v>19</v>
      </c>
      <c r="B45" s="29">
        <v>24243.5</v>
      </c>
      <c r="C45" s="29">
        <v>38094.2</v>
      </c>
      <c r="D45" s="30"/>
      <c r="E45" s="29">
        <v>24036.2</v>
      </c>
      <c r="F45" s="29">
        <f aca="true" t="shared" si="7" ref="F45:F52">E45/B45*100</f>
        <v>99.14492544393343</v>
      </c>
      <c r="G45" s="31">
        <f aca="true" t="shared" si="8" ref="G45:G50">E45/C45*100</f>
        <v>63.096744386284534</v>
      </c>
      <c r="H45" s="9">
        <f t="shared" si="1"/>
        <v>-207.29999999999927</v>
      </c>
      <c r="I45" s="9">
        <f t="shared" si="2"/>
        <v>-14057.999999999996</v>
      </c>
    </row>
    <row r="46" spans="1:9" s="4" customFormat="1" ht="12.75">
      <c r="A46" s="17" t="s">
        <v>20</v>
      </c>
      <c r="B46" s="38">
        <v>66987.8</v>
      </c>
      <c r="C46" s="38">
        <v>69627.4</v>
      </c>
      <c r="D46" s="39"/>
      <c r="E46" s="38">
        <v>74385.1</v>
      </c>
      <c r="F46" s="38">
        <f t="shared" si="7"/>
        <v>111.0427570393415</v>
      </c>
      <c r="G46" s="31">
        <f t="shared" si="8"/>
        <v>106.83308582540782</v>
      </c>
      <c r="H46" s="9">
        <f t="shared" si="1"/>
        <v>7397.300000000003</v>
      </c>
      <c r="I46" s="9">
        <f t="shared" si="2"/>
        <v>4757.700000000012</v>
      </c>
    </row>
    <row r="47" spans="1:9" s="4" customFormat="1" ht="12.75">
      <c r="A47" s="13" t="s">
        <v>57</v>
      </c>
      <c r="B47" s="36">
        <f>B49+B48</f>
        <v>101755.09999999999</v>
      </c>
      <c r="C47" s="36">
        <f>C49+C48</f>
        <v>112864.5</v>
      </c>
      <c r="D47" s="32"/>
      <c r="E47" s="36">
        <f>E48+E49</f>
        <v>332603.2</v>
      </c>
      <c r="F47" s="36">
        <f t="shared" si="7"/>
        <v>326.86636836875994</v>
      </c>
      <c r="G47" s="27">
        <f t="shared" si="8"/>
        <v>294.6924852367219</v>
      </c>
      <c r="H47" s="7">
        <f t="shared" si="1"/>
        <v>230848.10000000003</v>
      </c>
      <c r="I47" s="7">
        <f t="shared" si="2"/>
        <v>219738.7</v>
      </c>
    </row>
    <row r="48" spans="1:9" s="4" customFormat="1" ht="12.75">
      <c r="A48" s="10" t="s">
        <v>21</v>
      </c>
      <c r="B48" s="35">
        <v>92432.9</v>
      </c>
      <c r="C48" s="35">
        <v>99560.7</v>
      </c>
      <c r="D48" s="30"/>
      <c r="E48" s="35">
        <v>322827.9</v>
      </c>
      <c r="F48" s="35">
        <f t="shared" si="7"/>
        <v>349.25648767917056</v>
      </c>
      <c r="G48" s="31">
        <f t="shared" si="8"/>
        <v>324.2523405319569</v>
      </c>
      <c r="H48" s="9">
        <f t="shared" si="1"/>
        <v>230395.00000000003</v>
      </c>
      <c r="I48" s="9">
        <f t="shared" si="2"/>
        <v>223267.2</v>
      </c>
    </row>
    <row r="49" spans="1:9" s="4" customFormat="1" ht="25.5">
      <c r="A49" s="10" t="s">
        <v>41</v>
      </c>
      <c r="B49" s="35">
        <v>9322.2</v>
      </c>
      <c r="C49" s="35">
        <v>13303.8</v>
      </c>
      <c r="D49" s="30"/>
      <c r="E49" s="35">
        <v>9775.3</v>
      </c>
      <c r="F49" s="35">
        <f t="shared" si="7"/>
        <v>104.8604406685117</v>
      </c>
      <c r="G49" s="31">
        <f t="shared" si="8"/>
        <v>73.47750266841054</v>
      </c>
      <c r="H49" s="9">
        <f t="shared" si="1"/>
        <v>453.09999999999854</v>
      </c>
      <c r="I49" s="9">
        <f t="shared" si="2"/>
        <v>-3528.5</v>
      </c>
    </row>
    <row r="50" spans="1:9" s="4" customFormat="1" ht="12.75">
      <c r="A50" s="13" t="s">
        <v>58</v>
      </c>
      <c r="B50" s="36">
        <f>B51+B52+B54+B55+B56+B53</f>
        <v>42738</v>
      </c>
      <c r="C50" s="36">
        <f>C51+C52+C54+C55+C53+C56</f>
        <v>40982</v>
      </c>
      <c r="D50" s="32"/>
      <c r="E50" s="36">
        <f>E51+E52+E53+E54+E55+E56</f>
        <v>47346</v>
      </c>
      <c r="F50" s="36">
        <f t="shared" si="7"/>
        <v>110.78197388740698</v>
      </c>
      <c r="G50" s="27">
        <f t="shared" si="8"/>
        <v>115.52876872773412</v>
      </c>
      <c r="H50" s="7">
        <f t="shared" si="1"/>
        <v>4608</v>
      </c>
      <c r="I50" s="7">
        <f t="shared" si="2"/>
        <v>6364</v>
      </c>
    </row>
    <row r="51" spans="1:9" s="4" customFormat="1" ht="12.75">
      <c r="A51" s="10" t="s">
        <v>30</v>
      </c>
      <c r="B51" s="29">
        <v>0</v>
      </c>
      <c r="C51" s="29">
        <v>0</v>
      </c>
      <c r="D51" s="30"/>
      <c r="E51" s="29">
        <v>0</v>
      </c>
      <c r="F51" s="29"/>
      <c r="G51" s="31"/>
      <c r="H51" s="9">
        <f t="shared" si="1"/>
        <v>0</v>
      </c>
      <c r="I51" s="9">
        <f t="shared" si="2"/>
        <v>0</v>
      </c>
    </row>
    <row r="52" spans="1:9" s="4" customFormat="1" ht="12.75">
      <c r="A52" s="10" t="s">
        <v>31</v>
      </c>
      <c r="B52" s="29">
        <v>0</v>
      </c>
      <c r="C52" s="29">
        <v>0</v>
      </c>
      <c r="D52" s="30"/>
      <c r="E52" s="29">
        <v>0</v>
      </c>
      <c r="F52" s="29"/>
      <c r="G52" s="31"/>
      <c r="H52" s="9">
        <f t="shared" si="1"/>
        <v>0</v>
      </c>
      <c r="I52" s="9">
        <f t="shared" si="2"/>
        <v>0</v>
      </c>
    </row>
    <row r="53" spans="1:9" s="4" customFormat="1" ht="25.5">
      <c r="A53" s="10" t="s">
        <v>0</v>
      </c>
      <c r="B53" s="35">
        <v>0</v>
      </c>
      <c r="C53" s="35">
        <v>0</v>
      </c>
      <c r="D53" s="30"/>
      <c r="E53" s="35">
        <v>0</v>
      </c>
      <c r="F53" s="35">
        <v>0</v>
      </c>
      <c r="G53" s="31"/>
      <c r="H53" s="9">
        <f t="shared" si="1"/>
        <v>0</v>
      </c>
      <c r="I53" s="9">
        <f t="shared" si="2"/>
        <v>0</v>
      </c>
    </row>
    <row r="54" spans="1:9" s="4" customFormat="1" ht="12.75">
      <c r="A54" s="10" t="s">
        <v>32</v>
      </c>
      <c r="B54" s="29">
        <v>0</v>
      </c>
      <c r="C54" s="29">
        <v>0</v>
      </c>
      <c r="D54" s="30"/>
      <c r="E54" s="29">
        <v>0</v>
      </c>
      <c r="F54" s="29"/>
      <c r="G54" s="31"/>
      <c r="H54" s="9">
        <f t="shared" si="1"/>
        <v>0</v>
      </c>
      <c r="I54" s="9">
        <f t="shared" si="2"/>
        <v>0</v>
      </c>
    </row>
    <row r="55" spans="1:9" ht="25.5">
      <c r="A55" s="10" t="s">
        <v>44</v>
      </c>
      <c r="B55" s="29">
        <v>0</v>
      </c>
      <c r="C55" s="29">
        <v>0</v>
      </c>
      <c r="D55" s="30"/>
      <c r="E55" s="29">
        <v>0</v>
      </c>
      <c r="F55" s="29"/>
      <c r="G55" s="31"/>
      <c r="H55" s="9">
        <f t="shared" si="1"/>
        <v>0</v>
      </c>
      <c r="I55" s="9">
        <f t="shared" si="2"/>
        <v>0</v>
      </c>
    </row>
    <row r="56" spans="1:9" ht="25.5">
      <c r="A56" s="10" t="s">
        <v>34</v>
      </c>
      <c r="B56" s="35">
        <v>42738</v>
      </c>
      <c r="C56" s="35">
        <v>40982</v>
      </c>
      <c r="D56" s="30"/>
      <c r="E56" s="35">
        <v>47346</v>
      </c>
      <c r="F56" s="35">
        <f aca="true" t="shared" si="9" ref="F54:F65">E56/B56*100</f>
        <v>110.78197388740698</v>
      </c>
      <c r="G56" s="31">
        <f>E56/C56*100</f>
        <v>115.52876872773412</v>
      </c>
      <c r="H56" s="9">
        <f t="shared" si="1"/>
        <v>4608</v>
      </c>
      <c r="I56" s="9">
        <f t="shared" si="2"/>
        <v>6364</v>
      </c>
    </row>
    <row r="57" spans="1:9" ht="12.75">
      <c r="A57" s="18" t="s">
        <v>11</v>
      </c>
      <c r="B57" s="24">
        <f>B58+B59+B60+B61</f>
        <v>205277.8</v>
      </c>
      <c r="C57" s="24">
        <f>C58+C59+C60+C61</f>
        <v>233753.8</v>
      </c>
      <c r="D57" s="32"/>
      <c r="E57" s="24">
        <f>E58+E59+E60</f>
        <v>259373.3</v>
      </c>
      <c r="F57" s="24">
        <f t="shared" si="9"/>
        <v>126.35233814859667</v>
      </c>
      <c r="G57" s="27">
        <f>E57/C57*100</f>
        <v>110.96003572990043</v>
      </c>
      <c r="H57" s="7">
        <f t="shared" si="1"/>
        <v>54095.5</v>
      </c>
      <c r="I57" s="7">
        <f t="shared" si="2"/>
        <v>25619.5</v>
      </c>
    </row>
    <row r="58" spans="1:9" ht="12.75">
      <c r="A58" s="10" t="s">
        <v>22</v>
      </c>
      <c r="B58" s="31">
        <v>11440</v>
      </c>
      <c r="C58" s="31">
        <v>12940</v>
      </c>
      <c r="D58" s="37"/>
      <c r="E58" s="31">
        <v>16000</v>
      </c>
      <c r="F58" s="31">
        <f t="shared" si="9"/>
        <v>139.86013986013987</v>
      </c>
      <c r="G58" s="31">
        <f>E58/C58*100</f>
        <v>123.64760432766614</v>
      </c>
      <c r="H58" s="9">
        <f t="shared" si="1"/>
        <v>4560</v>
      </c>
      <c r="I58" s="9">
        <f t="shared" si="2"/>
        <v>3060</v>
      </c>
    </row>
    <row r="59" spans="1:9" ht="12.75">
      <c r="A59" s="12" t="s">
        <v>23</v>
      </c>
      <c r="B59" s="29">
        <v>95343.8</v>
      </c>
      <c r="C59" s="29">
        <v>117754.8</v>
      </c>
      <c r="D59" s="30"/>
      <c r="E59" s="29">
        <v>103680.3</v>
      </c>
      <c r="F59" s="29">
        <f t="shared" si="9"/>
        <v>108.74362045565627</v>
      </c>
      <c r="G59" s="29">
        <f>E59/C59*100</f>
        <v>88.04762098869855</v>
      </c>
      <c r="H59" s="9">
        <f t="shared" si="1"/>
        <v>8336.5</v>
      </c>
      <c r="I59" s="9">
        <f t="shared" si="2"/>
        <v>-14074.5</v>
      </c>
    </row>
    <row r="60" spans="1:9" ht="12.75">
      <c r="A60" s="10" t="s">
        <v>35</v>
      </c>
      <c r="B60" s="29">
        <v>98494</v>
      </c>
      <c r="C60" s="29">
        <v>102559</v>
      </c>
      <c r="D60" s="30"/>
      <c r="E60" s="29">
        <v>139693</v>
      </c>
      <c r="F60" s="29">
        <f t="shared" si="9"/>
        <v>141.8289438950596</v>
      </c>
      <c r="G60" s="29">
        <f>E60/C60*100</f>
        <v>136.2074513207032</v>
      </c>
      <c r="H60" s="9">
        <f t="shared" si="1"/>
        <v>41199</v>
      </c>
      <c r="I60" s="9">
        <f t="shared" si="2"/>
        <v>37134</v>
      </c>
    </row>
    <row r="61" spans="1:9" ht="12.75">
      <c r="A61" s="10" t="s">
        <v>3</v>
      </c>
      <c r="B61" s="29">
        <v>0</v>
      </c>
      <c r="C61" s="29">
        <v>500</v>
      </c>
      <c r="D61" s="30"/>
      <c r="E61" s="29">
        <v>0</v>
      </c>
      <c r="F61" s="29">
        <v>0</v>
      </c>
      <c r="G61" s="29">
        <v>0</v>
      </c>
      <c r="H61" s="9">
        <f t="shared" si="1"/>
        <v>0</v>
      </c>
      <c r="I61" s="9">
        <f t="shared" si="2"/>
        <v>-500</v>
      </c>
    </row>
    <row r="62" spans="1:9" ht="12.75">
      <c r="A62" s="18" t="s">
        <v>39</v>
      </c>
      <c r="B62" s="24">
        <f>B63+B64+B65</f>
        <v>153489.2</v>
      </c>
      <c r="C62" s="24">
        <f>C63+C64+C65</f>
        <v>375969</v>
      </c>
      <c r="D62" s="30"/>
      <c r="E62" s="24">
        <f>E63+E64+E65</f>
        <v>152907.7</v>
      </c>
      <c r="F62" s="24">
        <f t="shared" si="9"/>
        <v>99.62114598290954</v>
      </c>
      <c r="G62" s="24">
        <f aca="true" t="shared" si="10" ref="G62:G71">E62/C62*100</f>
        <v>40.67029462535475</v>
      </c>
      <c r="H62" s="7">
        <f t="shared" si="1"/>
        <v>-581.5</v>
      </c>
      <c r="I62" s="7">
        <f t="shared" si="2"/>
        <v>-223061.3</v>
      </c>
    </row>
    <row r="63" spans="1:9" ht="12.75">
      <c r="A63" s="10" t="s">
        <v>39</v>
      </c>
      <c r="B63" s="35">
        <v>153489.2</v>
      </c>
      <c r="C63" s="35">
        <v>356769</v>
      </c>
      <c r="D63" s="30"/>
      <c r="E63" s="35">
        <v>152907.7</v>
      </c>
      <c r="F63" s="29">
        <f t="shared" si="9"/>
        <v>99.62114598290954</v>
      </c>
      <c r="G63" s="29">
        <f t="shared" si="10"/>
        <v>42.859020822997515</v>
      </c>
      <c r="H63" s="9">
        <f t="shared" si="1"/>
        <v>-581.5</v>
      </c>
      <c r="I63" s="9">
        <f t="shared" si="2"/>
        <v>-203861.3</v>
      </c>
    </row>
    <row r="64" spans="1:9" ht="12.75">
      <c r="A64" s="10" t="s">
        <v>69</v>
      </c>
      <c r="B64" s="35">
        <v>0</v>
      </c>
      <c r="C64" s="35">
        <v>19200</v>
      </c>
      <c r="D64" s="30"/>
      <c r="E64" s="35">
        <v>0</v>
      </c>
      <c r="F64" s="29"/>
      <c r="G64" s="29">
        <f t="shared" si="10"/>
        <v>0</v>
      </c>
      <c r="H64" s="9">
        <f t="shared" si="1"/>
        <v>0</v>
      </c>
      <c r="I64" s="9">
        <f t="shared" si="2"/>
        <v>-19200</v>
      </c>
    </row>
    <row r="65" spans="1:9" ht="25.5">
      <c r="A65" s="10" t="s">
        <v>70</v>
      </c>
      <c r="B65" s="35">
        <v>0</v>
      </c>
      <c r="C65" s="35">
        <v>0</v>
      </c>
      <c r="D65" s="30">
        <v>0</v>
      </c>
      <c r="E65" s="35">
        <v>0</v>
      </c>
      <c r="F65" s="29"/>
      <c r="G65" s="29"/>
      <c r="H65" s="9">
        <f t="shared" si="1"/>
        <v>0</v>
      </c>
      <c r="I65" s="9">
        <f t="shared" si="2"/>
        <v>0</v>
      </c>
    </row>
    <row r="66" spans="1:9" ht="12.75">
      <c r="A66" s="18" t="s">
        <v>56</v>
      </c>
      <c r="B66" s="24">
        <f>B67+B68+B69</f>
        <v>27000</v>
      </c>
      <c r="C66" s="24">
        <f>C67+C68+C69</f>
        <v>36057</v>
      </c>
      <c r="D66" s="30"/>
      <c r="E66" s="24">
        <f>E67+E68+E69</f>
        <v>27000</v>
      </c>
      <c r="F66" s="24">
        <f>E66/B66*100</f>
        <v>100</v>
      </c>
      <c r="G66" s="24">
        <f t="shared" si="10"/>
        <v>74.8814377236043</v>
      </c>
      <c r="H66" s="7">
        <f t="shared" si="1"/>
        <v>0</v>
      </c>
      <c r="I66" s="7">
        <f t="shared" si="2"/>
        <v>-9057</v>
      </c>
    </row>
    <row r="67" spans="1:9" ht="12.75">
      <c r="A67" s="10" t="s">
        <v>9</v>
      </c>
      <c r="B67" s="35">
        <v>16000</v>
      </c>
      <c r="C67" s="35">
        <v>18500</v>
      </c>
      <c r="D67" s="30"/>
      <c r="E67" s="29">
        <v>16000</v>
      </c>
      <c r="F67" s="29">
        <f>E67/B67*100</f>
        <v>100</v>
      </c>
      <c r="G67" s="29">
        <f t="shared" si="10"/>
        <v>86.48648648648648</v>
      </c>
      <c r="H67" s="9">
        <f t="shared" si="1"/>
        <v>0</v>
      </c>
      <c r="I67" s="9">
        <f t="shared" si="2"/>
        <v>-2500</v>
      </c>
    </row>
    <row r="68" spans="1:9" ht="12.75">
      <c r="A68" s="10" t="s">
        <v>10</v>
      </c>
      <c r="B68" s="35">
        <v>11000</v>
      </c>
      <c r="C68" s="35">
        <v>17057</v>
      </c>
      <c r="D68" s="30"/>
      <c r="E68" s="29">
        <v>11000</v>
      </c>
      <c r="F68" s="29">
        <f>E68/B68*100</f>
        <v>100</v>
      </c>
      <c r="G68" s="29">
        <f t="shared" si="10"/>
        <v>64.48965234214693</v>
      </c>
      <c r="H68" s="9">
        <f t="shared" si="1"/>
        <v>0</v>
      </c>
      <c r="I68" s="9">
        <f t="shared" si="2"/>
        <v>-6057</v>
      </c>
    </row>
    <row r="69" spans="1:9" ht="25.5">
      <c r="A69" s="10" t="s">
        <v>65</v>
      </c>
      <c r="B69" s="35">
        <v>0</v>
      </c>
      <c r="C69" s="35">
        <v>500</v>
      </c>
      <c r="D69" s="30"/>
      <c r="E69" s="29">
        <v>0</v>
      </c>
      <c r="F69" s="29">
        <v>0</v>
      </c>
      <c r="G69" s="29">
        <f t="shared" si="10"/>
        <v>0</v>
      </c>
      <c r="H69" s="9">
        <f t="shared" si="1"/>
        <v>0</v>
      </c>
      <c r="I69" s="9">
        <f t="shared" si="2"/>
        <v>-500</v>
      </c>
    </row>
    <row r="70" spans="1:9" ht="25.5">
      <c r="A70" s="13" t="s">
        <v>14</v>
      </c>
      <c r="B70" s="24">
        <f>B71</f>
        <v>77000</v>
      </c>
      <c r="C70" s="24">
        <f>C71</f>
        <v>77000</v>
      </c>
      <c r="D70" s="30"/>
      <c r="E70" s="24">
        <f>E71</f>
        <v>70000</v>
      </c>
      <c r="F70" s="24">
        <f>E70/B70*100</f>
        <v>90.9090909090909</v>
      </c>
      <c r="G70" s="24">
        <f t="shared" si="10"/>
        <v>90.9090909090909</v>
      </c>
      <c r="H70" s="7">
        <f t="shared" si="1"/>
        <v>-7000</v>
      </c>
      <c r="I70" s="7">
        <f t="shared" si="2"/>
        <v>-7000</v>
      </c>
    </row>
    <row r="71" spans="1:9" ht="12.75">
      <c r="A71" s="10" t="s">
        <v>55</v>
      </c>
      <c r="B71" s="29">
        <v>77000</v>
      </c>
      <c r="C71" s="29">
        <v>77000</v>
      </c>
      <c r="D71" s="30"/>
      <c r="E71" s="29">
        <v>70000</v>
      </c>
      <c r="F71" s="29">
        <f>E71/B71*100</f>
        <v>90.9090909090909</v>
      </c>
      <c r="G71" s="29">
        <f t="shared" si="10"/>
        <v>90.9090909090909</v>
      </c>
      <c r="H71" s="9">
        <f t="shared" si="1"/>
        <v>-7000</v>
      </c>
      <c r="I71" s="9">
        <f t="shared" si="2"/>
        <v>-7000</v>
      </c>
    </row>
    <row r="72" spans="1:9" ht="12.75">
      <c r="A72" s="13" t="s">
        <v>1</v>
      </c>
      <c r="B72" s="24">
        <f>B73</f>
        <v>0</v>
      </c>
      <c r="C72" s="24">
        <f>C73</f>
        <v>45000</v>
      </c>
      <c r="D72" s="32"/>
      <c r="E72" s="24">
        <f>E73</f>
        <v>0</v>
      </c>
      <c r="F72" s="24">
        <v>0</v>
      </c>
      <c r="G72" s="27">
        <v>0</v>
      </c>
      <c r="H72" s="7">
        <f t="shared" si="1"/>
        <v>0</v>
      </c>
      <c r="I72" s="7">
        <f t="shared" si="2"/>
        <v>-45000</v>
      </c>
    </row>
    <row r="73" spans="1:9" ht="25.5">
      <c r="A73" s="10" t="s">
        <v>64</v>
      </c>
      <c r="B73" s="29">
        <v>0</v>
      </c>
      <c r="C73" s="29">
        <v>45000</v>
      </c>
      <c r="D73" s="30"/>
      <c r="E73" s="29">
        <v>0</v>
      </c>
      <c r="F73" s="29">
        <v>0</v>
      </c>
      <c r="G73" s="29">
        <v>0</v>
      </c>
      <c r="H73" s="9">
        <f t="shared" si="1"/>
        <v>0</v>
      </c>
      <c r="I73" s="9">
        <f t="shared" si="2"/>
        <v>-45000</v>
      </c>
    </row>
    <row r="74" spans="1:9" ht="12.75">
      <c r="A74" s="13"/>
      <c r="B74" s="24">
        <f>B12+B22+B24+B27+B32+B37+B40+B47+B50+B57+B72+B70+B66+B62</f>
        <v>5012767.899999999</v>
      </c>
      <c r="C74" s="24">
        <f>C12+C22+C24+C27+C32+C37+C40+C47+C50+C57+C72+C70+C66+C62</f>
        <v>5972904.6</v>
      </c>
      <c r="D74" s="32"/>
      <c r="E74" s="24">
        <f>E12+E22+E24+E27+E32+E37+E40+E47+E50+E57+E72+E70+E66+E62</f>
        <v>5931134.200000001</v>
      </c>
      <c r="F74" s="24">
        <f>E74/B74*100</f>
        <v>118.32054302773527</v>
      </c>
      <c r="G74" s="27">
        <f>E74/C74*100</f>
        <v>99.30066855579783</v>
      </c>
      <c r="H74" s="7">
        <f t="shared" si="1"/>
        <v>918366.3000000017</v>
      </c>
      <c r="I74" s="7">
        <f t="shared" si="2"/>
        <v>-41770.39999999851</v>
      </c>
    </row>
  </sheetData>
  <mergeCells count="6">
    <mergeCell ref="A6:G6"/>
    <mergeCell ref="H9:I9"/>
    <mergeCell ref="A7:C7"/>
    <mergeCell ref="B9:C9"/>
    <mergeCell ref="A9:A10"/>
    <mergeCell ref="F9:G9"/>
  </mergeCells>
  <printOptions horizontalCentered="1"/>
  <pageMargins left="1.3779527559055118" right="0.3937007874015748" top="0.7874015748031497" bottom="0.7874015748031497" header="0.5118110236220472" footer="0.5118110236220472"/>
  <pageSetup horizontalDpi="600" verticalDpi="600" orientation="landscape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IT</cp:lastModifiedBy>
  <cp:lastPrinted>2016-12-13T08:05:50Z</cp:lastPrinted>
  <dcterms:created xsi:type="dcterms:W3CDTF">2003-07-23T10:25:27Z</dcterms:created>
  <dcterms:modified xsi:type="dcterms:W3CDTF">2016-12-13T08:07:28Z</dcterms:modified>
  <cp:category/>
  <cp:version/>
  <cp:contentType/>
  <cp:contentStatus/>
</cp:coreProperties>
</file>