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9 месяцев" sheetId="1" r:id="rId1"/>
  </sheets>
  <definedNames>
    <definedName name="_xlnm.Print_Titles" localSheetId="0">'Прил.2. 9 месяцев'!$12:$14</definedName>
    <definedName name="_xlnm.Print_Area" localSheetId="0">'Прил.2. 9 месяцев'!$A$1:$N$326</definedName>
  </definedNames>
  <calcPr fullCalcOnLoad="1"/>
</workbook>
</file>

<file path=xl/sharedStrings.xml><?xml version="1.0" encoding="utf-8"?>
<sst xmlns="http://schemas.openxmlformats.org/spreadsheetml/2006/main" count="1261" uniqueCount="397">
  <si>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</si>
  <si>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</si>
  <si>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</si>
  <si>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</si>
  <si>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</si>
  <si>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</si>
  <si>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</si>
  <si>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</si>
  <si>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</si>
  <si>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</si>
  <si>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</si>
  <si>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</si>
  <si>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</si>
  <si>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</si>
  <si>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</si>
  <si>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</si>
  <si>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</si>
  <si>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</si>
  <si>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</si>
  <si>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</si>
  <si>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</si>
  <si>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</si>
  <si>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</si>
  <si>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</si>
  <si>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</si>
  <si>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</si>
  <si>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</si>
  <si>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</si>
  <si>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</si>
  <si>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</si>
  <si>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</si>
  <si>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</si>
  <si>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</si>
  <si>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</si>
  <si>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</si>
  <si>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</si>
  <si>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</si>
  <si>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</si>
  <si>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</si>
  <si>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</si>
  <si>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</si>
  <si>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</si>
  <si>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</si>
  <si>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</si>
  <si>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</si>
  <si>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</si>
  <si>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</si>
  <si>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</si>
  <si>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</si>
  <si>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</si>
  <si>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</si>
  <si>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</si>
  <si>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</si>
  <si>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</si>
  <si>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</si>
  <si>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</si>
  <si>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</si>
  <si>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</si>
  <si>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</si>
  <si>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</si>
  <si>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</si>
  <si>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</si>
  <si>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</si>
  <si>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</si>
  <si>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</si>
  <si>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</si>
  <si>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</si>
  <si>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</si>
  <si>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</si>
  <si>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</si>
  <si>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</si>
  <si>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</si>
  <si>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</si>
  <si>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</si>
  <si>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</si>
  <si>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</si>
  <si>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</si>
  <si>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</si>
  <si>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</si>
  <si>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</si>
  <si>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</si>
  <si>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</si>
  <si>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</si>
  <si>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</si>
  <si>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</si>
  <si>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</si>
  <si>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</si>
  <si>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</si>
  <si>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</si>
  <si>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</si>
  <si>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</si>
  <si>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</si>
  <si>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</si>
  <si>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</si>
  <si>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</si>
  <si>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</si>
  <si>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</si>
  <si>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</si>
  <si>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</si>
  <si>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</si>
  <si>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</si>
  <si>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</si>
  <si>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</si>
  <si>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</si>
  <si>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</si>
  <si>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</si>
  <si>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</si>
  <si>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</si>
  <si>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</si>
  <si>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</si>
  <si>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</si>
  <si>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</si>
  <si>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</si>
  <si>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</si>
  <si>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</si>
  <si>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</si>
  <si>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</si>
  <si>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</si>
  <si>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</si>
  <si>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</si>
  <si>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</si>
  <si>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</si>
  <si>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</si>
  <si>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</si>
  <si>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</si>
  <si>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</si>
  <si>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</si>
  <si>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</si>
  <si>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</si>
  <si>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</si>
  <si>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</si>
  <si>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</si>
  <si>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</si>
  <si>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</si>
  <si>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</si>
  <si>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</si>
  <si>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</si>
  <si>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</si>
  <si>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</si>
  <si>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</si>
  <si>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</si>
  <si>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</si>
  <si>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</si>
  <si>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</si>
  <si>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</si>
  <si>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</si>
  <si>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</si>
  <si>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</si>
  <si>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</si>
  <si>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</si>
  <si>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</si>
  <si>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</si>
  <si>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</si>
  <si>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</si>
  <si>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</si>
  <si>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</si>
  <si>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</si>
  <si>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</si>
  <si>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</si>
  <si>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</si>
  <si>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</si>
  <si>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</si>
  <si>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</si>
  <si>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</si>
  <si>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</si>
  <si>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</si>
  <si>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</si>
  <si>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</si>
  <si>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</si>
  <si>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</si>
  <si>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</si>
  <si>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</si>
  <si>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</si>
  <si>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</si>
  <si>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</si>
  <si>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</si>
  <si>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</si>
  <si>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</si>
  <si>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</si>
  <si>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</si>
  <si>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</si>
  <si>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</si>
  <si>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</si>
  <si>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</si>
  <si>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</si>
  <si>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</si>
  <si>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</si>
  <si>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</si>
  <si>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</si>
  <si>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</si>
  <si>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</si>
  <si>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</si>
  <si>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</si>
  <si>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</si>
  <si>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</si>
  <si>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</si>
  <si>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</si>
  <si>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</si>
  <si>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</si>
  <si>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</si>
  <si>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</si>
  <si>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</si>
  <si>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</si>
  <si>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</si>
  <si>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</si>
  <si>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</si>
  <si>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</si>
  <si>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</si>
  <si>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</si>
  <si>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</si>
  <si>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</si>
  <si>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</si>
  <si>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</si>
  <si>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</si>
  <si>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</si>
  <si>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</si>
  <si>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</si>
  <si>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</si>
  <si>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</si>
  <si>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</si>
  <si>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</si>
  <si>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</si>
  <si>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</si>
  <si>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</si>
  <si>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</si>
  <si>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</si>
  <si>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</si>
  <si>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</si>
  <si>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</si>
  <si>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</si>
  <si>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</si>
  <si>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</si>
  <si>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</si>
  <si>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</si>
  <si>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</si>
  <si>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</si>
  <si>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</si>
  <si>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</si>
  <si>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</si>
  <si>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</si>
  <si>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</si>
  <si>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</si>
  <si>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</si>
  <si>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</si>
  <si>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</si>
  <si>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</si>
  <si>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</si>
  <si>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</si>
  <si>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</si>
  <si>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</si>
  <si>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</si>
  <si>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</si>
  <si>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</si>
  <si>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</si>
  <si>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</si>
  <si>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</si>
  <si>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</si>
  <si>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</si>
  <si>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</si>
  <si>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</si>
  <si>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</si>
  <si>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</si>
  <si>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</si>
  <si>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</si>
  <si>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</si>
  <si>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</si>
  <si>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</si>
  <si>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</si>
  <si>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</si>
  <si>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</si>
  <si>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</si>
  <si>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</si>
  <si>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</si>
  <si>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</si>
  <si>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</si>
  <si>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</si>
  <si>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</si>
  <si>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</si>
  <si>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</si>
  <si>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</si>
  <si>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</si>
  <si>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</si>
  <si>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</si>
  <si>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</si>
  <si>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</si>
  <si>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</si>
  <si>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</si>
  <si>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</si>
  <si>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</si>
  <si>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</si>
  <si>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</si>
  <si>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</si>
  <si>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</si>
  <si>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</si>
  <si>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</si>
  <si>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</si>
  <si>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</si>
  <si>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</si>
  <si>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</si>
  <si>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</si>
  <si>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</si>
  <si>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</si>
  <si>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</si>
  <si>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</si>
  <si>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</si>
  <si>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</si>
  <si>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</si>
  <si>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</si>
  <si>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</si>
  <si>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</si>
  <si>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</si>
  <si>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</si>
  <si>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</si>
  <si>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</si>
  <si>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</si>
  <si>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</si>
  <si>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</si>
  <si>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</si>
  <si>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</si>
  <si>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</si>
  <si>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</si>
  <si>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</si>
  <si>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</si>
  <si>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</si>
  <si>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</si>
  <si>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</si>
  <si>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</si>
  <si>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</si>
  <si>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</si>
  <si>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</si>
  <si>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</si>
  <si>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</si>
  <si>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</si>
  <si>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</si>
  <si>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</si>
  <si>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</si>
  <si>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</si>
  <si>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</si>
  <si>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</si>
  <si>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</si>
  <si>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</si>
  <si>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</si>
  <si>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</si>
  <si>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</si>
  <si>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</si>
  <si>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</si>
  <si>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</si>
  <si>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</si>
  <si>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</si>
  <si>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</si>
  <si>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</si>
  <si>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</si>
  <si>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</si>
  <si>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</si>
  <si>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</si>
  <si>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</si>
  <si>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</si>
  <si>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</si>
  <si>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</si>
  <si>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</si>
  <si>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</si>
  <si>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</si>
  <si>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</si>
  <si>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</si>
  <si>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</si>
  <si>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</si>
  <si>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</si>
  <si>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</si>
  <si>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</si>
  <si>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</si>
  <si>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</si>
  <si>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</si>
  <si>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</si>
  <si>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</si>
  <si>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</si>
  <si>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</si>
  <si>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</si>
  <si>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</si>
  <si>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</si>
  <si>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</si>
  <si>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0203</t>
  </si>
  <si>
    <t>Мобилизационная и вневойсковая подготовка</t>
  </si>
  <si>
    <t>Социальное обеспечение населения</t>
  </si>
  <si>
    <t>1003</t>
  </si>
  <si>
    <t>Культура, кинематография</t>
  </si>
  <si>
    <t>Массовый спорт</t>
  </si>
  <si>
    <t>1102</t>
  </si>
  <si>
    <t>2017 год</t>
  </si>
  <si>
    <t>Обеспечение проведения выборов и референдумов</t>
  </si>
  <si>
    <t>Другие общегосударственные вопросы</t>
  </si>
  <si>
    <t>0113</t>
  </si>
  <si>
    <t>комиссии по отчету об исполнении бюджета за 1 квартал</t>
  </si>
  <si>
    <t>2018года</t>
  </si>
  <si>
    <t>Исполнение расходов за 1 квартал текущего года в сравнение с аналогичным периодом 2017 года</t>
  </si>
  <si>
    <t xml:space="preserve">Исполнено за 1 квартал </t>
  </si>
  <si>
    <t>2018 год</t>
  </si>
  <si>
    <t>Исполнено за 1 квартал текущего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</si>
</sst>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6"/>
  <sheetViews>
    <sheetView tabSelected="1" view="pageBreakPreview" zoomScaleSheetLayoutView="100" workbookViewId="0" topLeftCell="A29">
      <selection activeCell="K303" sqref="K303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361</v>
      </c>
      <c r="H1" s="2"/>
      <c r="I1" s="2"/>
      <c r="J1" s="2"/>
      <c r="K1" s="2"/>
      <c r="L1" s="2"/>
      <c r="M1" s="2"/>
    </row>
    <row r="2" spans="7:13" ht="15.75">
      <c r="G2" s="2" t="s">
        <v>391</v>
      </c>
      <c r="H2" s="2"/>
      <c r="I2" s="2"/>
      <c r="J2" s="2"/>
      <c r="K2" s="2"/>
      <c r="L2" s="2"/>
      <c r="M2" s="2"/>
    </row>
    <row r="3" spans="7:13" ht="15.75">
      <c r="G3" s="2" t="s">
        <v>392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2" t="s">
        <v>393</v>
      </c>
      <c r="B10" s="102"/>
      <c r="C10" s="102"/>
      <c r="D10" s="102"/>
      <c r="E10" s="102"/>
      <c r="F10" s="102"/>
      <c r="G10" s="102"/>
      <c r="H10" s="102"/>
    </row>
    <row r="11" spans="1:6" ht="12.75" customHeight="1">
      <c r="A11" s="102"/>
      <c r="B11" s="102"/>
      <c r="C11" s="102"/>
      <c r="D11" s="102"/>
      <c r="E11" s="102"/>
      <c r="F11" s="102"/>
    </row>
    <row r="12" ht="12.75">
      <c r="N12" s="3" t="s">
        <v>201</v>
      </c>
    </row>
    <row r="13" spans="1:14" s="4" customFormat="1" ht="38.25" customHeight="1">
      <c r="A13" s="108" t="s">
        <v>53</v>
      </c>
      <c r="B13" s="110" t="s">
        <v>54</v>
      </c>
      <c r="C13" s="111"/>
      <c r="D13" s="112"/>
      <c r="E13" s="103" t="s">
        <v>395</v>
      </c>
      <c r="F13" s="104"/>
      <c r="G13" s="104"/>
      <c r="H13" s="105"/>
      <c r="I13" s="76"/>
      <c r="J13" s="103" t="s">
        <v>387</v>
      </c>
      <c r="K13" s="104"/>
      <c r="L13" s="104"/>
      <c r="M13" s="105"/>
      <c r="N13" s="106" t="s">
        <v>360</v>
      </c>
    </row>
    <row r="14" spans="1:14" s="4" customFormat="1" ht="63.75">
      <c r="A14" s="109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396</v>
      </c>
      <c r="G14" s="68" t="s">
        <v>359</v>
      </c>
      <c r="H14" s="79" t="s">
        <v>357</v>
      </c>
      <c r="I14" s="77"/>
      <c r="J14" s="68" t="s">
        <v>358</v>
      </c>
      <c r="K14" s="68" t="s">
        <v>394</v>
      </c>
      <c r="L14" s="68" t="s">
        <v>359</v>
      </c>
      <c r="M14" s="79" t="s">
        <v>357</v>
      </c>
      <c r="N14" s="107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E16+E29+E62+E20+E46+E61+E81</f>
        <v>14461.800000000001</v>
      </c>
      <c r="F15" s="8">
        <f>F16+F29+F62+F20+F46+F61+F81</f>
        <v>1970.2000000000003</v>
      </c>
      <c r="G15" s="80">
        <f>F15/F326*100</f>
        <v>37.7671708167999</v>
      </c>
      <c r="H15" s="80">
        <f>F15/E15*100</f>
        <v>13.623477022224067</v>
      </c>
      <c r="I15" s="9"/>
      <c r="J15" s="94">
        <f>J16+J29+J62+J20+J46+J61</f>
        <v>13488.7</v>
      </c>
      <c r="K15" s="94">
        <f>K16+K29+K62+K20+K46</f>
        <v>2892.7999999999997</v>
      </c>
      <c r="L15" s="80">
        <f>K15/K326*100</f>
        <v>49.60389588120307</v>
      </c>
      <c r="M15" s="80">
        <f>K15/J15*100</f>
        <v>21.44609932758531</v>
      </c>
      <c r="N15" s="80">
        <f>F15/K15*100</f>
        <v>68.1070243362832</v>
      </c>
    </row>
    <row r="16" spans="1:14" s="4" customFormat="1" ht="38.25">
      <c r="A16" s="10" t="s">
        <v>310</v>
      </c>
      <c r="B16" s="11" t="s">
        <v>133</v>
      </c>
      <c r="C16" s="12" t="s">
        <v>73</v>
      </c>
      <c r="D16" s="12" t="s">
        <v>58</v>
      </c>
      <c r="E16" s="13">
        <v>1529.7</v>
      </c>
      <c r="F16" s="89">
        <v>230.9</v>
      </c>
      <c r="G16" s="13"/>
      <c r="H16" s="85">
        <f aca="true" t="shared" si="0" ref="H16:H46">F16/E16*100</f>
        <v>15.094462966594758</v>
      </c>
      <c r="I16" s="14"/>
      <c r="J16" s="13">
        <v>1424.4</v>
      </c>
      <c r="K16" s="89">
        <v>194.1</v>
      </c>
      <c r="L16" s="13"/>
      <c r="M16" s="85">
        <f aca="true" t="shared" si="1" ref="M16:M46">K16/J16*100</f>
        <v>13.626790227464195</v>
      </c>
      <c r="N16" s="13"/>
    </row>
    <row r="17" spans="1:14" s="4" customFormat="1" ht="51" hidden="1">
      <c r="A17" s="15" t="s">
        <v>135</v>
      </c>
      <c r="B17" s="11" t="s">
        <v>133</v>
      </c>
      <c r="C17" s="12" t="s">
        <v>136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134</v>
      </c>
      <c r="B18" s="11" t="s">
        <v>133</v>
      </c>
      <c r="C18" s="12" t="s">
        <v>202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137</v>
      </c>
      <c r="B19" s="11" t="s">
        <v>133</v>
      </c>
      <c r="C19" s="12" t="s">
        <v>202</v>
      </c>
      <c r="D19" s="12" t="s">
        <v>138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2297.3</v>
      </c>
      <c r="F20" s="89">
        <v>326.2</v>
      </c>
      <c r="G20" s="13"/>
      <c r="H20" s="85">
        <f t="shared" si="0"/>
        <v>14.199277412614808</v>
      </c>
      <c r="I20" s="14"/>
      <c r="J20" s="13">
        <v>2105.3</v>
      </c>
      <c r="K20" s="89">
        <v>329.1</v>
      </c>
      <c r="L20" s="13"/>
      <c r="M20" s="85">
        <f t="shared" si="1"/>
        <v>15.631976440412293</v>
      </c>
      <c r="N20" s="13"/>
    </row>
    <row r="21" spans="1:14" s="4" customFormat="1" ht="51" hidden="1">
      <c r="A21" s="17" t="s">
        <v>135</v>
      </c>
      <c r="B21" s="11" t="s">
        <v>72</v>
      </c>
      <c r="C21" s="11" t="s">
        <v>136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203</v>
      </c>
      <c r="B22" s="20" t="s">
        <v>72</v>
      </c>
      <c r="C22" s="20" t="s">
        <v>204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137</v>
      </c>
      <c r="B23" s="20" t="s">
        <v>72</v>
      </c>
      <c r="C23" s="20" t="s">
        <v>204</v>
      </c>
      <c r="D23" s="20" t="s">
        <v>138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139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140</v>
      </c>
      <c r="B26" s="12" t="s">
        <v>72</v>
      </c>
      <c r="C26" s="12" t="s">
        <v>232</v>
      </c>
      <c r="D26" s="12" t="s">
        <v>138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140</v>
      </c>
      <c r="B28" s="12" t="s">
        <v>72</v>
      </c>
      <c r="C28" s="24" t="s">
        <v>236</v>
      </c>
      <c r="D28" s="12" t="s">
        <v>138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9749.2</v>
      </c>
      <c r="F29" s="89">
        <v>1367.2</v>
      </c>
      <c r="G29" s="13"/>
      <c r="H29" s="85">
        <f t="shared" si="0"/>
        <v>14.0237147663398</v>
      </c>
      <c r="I29" s="14"/>
      <c r="J29" s="13">
        <v>8304.3</v>
      </c>
      <c r="K29" s="89">
        <v>2369.6</v>
      </c>
      <c r="L29" s="13"/>
      <c r="M29" s="85">
        <f t="shared" si="1"/>
        <v>28.534614597256848</v>
      </c>
      <c r="N29" s="13"/>
    </row>
    <row r="30" spans="1:14" s="4" customFormat="1" ht="51" hidden="1">
      <c r="A30" s="26" t="s">
        <v>135</v>
      </c>
      <c r="B30" s="12" t="s">
        <v>74</v>
      </c>
      <c r="C30" s="12" t="s">
        <v>136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139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170</v>
      </c>
      <c r="B32" s="12" t="s">
        <v>74</v>
      </c>
      <c r="C32" s="12" t="s">
        <v>171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137</v>
      </c>
      <c r="B33" s="12" t="s">
        <v>74</v>
      </c>
      <c r="C33" s="12" t="s">
        <v>171</v>
      </c>
      <c r="D33" s="12" t="s">
        <v>138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172</v>
      </c>
      <c r="B34" s="12" t="s">
        <v>74</v>
      </c>
      <c r="C34" s="12" t="s">
        <v>173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137</v>
      </c>
      <c r="B35" s="12" t="s">
        <v>74</v>
      </c>
      <c r="C35" s="12" t="s">
        <v>173</v>
      </c>
      <c r="D35" s="12" t="s">
        <v>138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137</v>
      </c>
      <c r="B37" s="12" t="s">
        <v>74</v>
      </c>
      <c r="C37" s="12" t="s">
        <v>233</v>
      </c>
      <c r="D37" s="12" t="s">
        <v>138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137</v>
      </c>
      <c r="B39" s="12" t="s">
        <v>74</v>
      </c>
      <c r="C39" s="12" t="s">
        <v>234</v>
      </c>
      <c r="D39" s="12" t="s">
        <v>138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137</v>
      </c>
      <c r="B41" s="12" t="s">
        <v>74</v>
      </c>
      <c r="C41" s="12" t="s">
        <v>235</v>
      </c>
      <c r="D41" s="12" t="s">
        <v>138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137</v>
      </c>
      <c r="B43" s="12" t="s">
        <v>74</v>
      </c>
      <c r="C43" s="12" t="s">
        <v>3</v>
      </c>
      <c r="D43" s="12" t="s">
        <v>138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137</v>
      </c>
      <c r="B45" s="12" t="s">
        <v>74</v>
      </c>
      <c r="C45" s="12" t="s">
        <v>236</v>
      </c>
      <c r="D45" s="12" t="s">
        <v>138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585.6</v>
      </c>
      <c r="F46" s="89">
        <v>45.9</v>
      </c>
      <c r="G46" s="13"/>
      <c r="H46" s="85">
        <f t="shared" si="0"/>
        <v>7.838114754098361</v>
      </c>
      <c r="I46" s="14"/>
      <c r="J46" s="13">
        <v>918.7</v>
      </c>
      <c r="K46" s="89">
        <v>0</v>
      </c>
      <c r="L46" s="13"/>
      <c r="M46" s="85">
        <f t="shared" si="1"/>
        <v>0</v>
      </c>
      <c r="N46" s="13"/>
    </row>
    <row r="47" spans="1:14" s="4" customFormat="1" ht="66" customHeight="1" hidden="1">
      <c r="A47" s="25" t="s">
        <v>135</v>
      </c>
      <c r="B47" s="12" t="s">
        <v>238</v>
      </c>
      <c r="C47" s="12" t="s">
        <v>136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238</v>
      </c>
      <c r="C48" s="12" t="s">
        <v>139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137</v>
      </c>
      <c r="B50" s="12" t="s">
        <v>238</v>
      </c>
      <c r="C50" s="12" t="s">
        <v>232</v>
      </c>
      <c r="D50" s="12" t="s">
        <v>138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137</v>
      </c>
      <c r="B52" s="12" t="s">
        <v>238</v>
      </c>
      <c r="C52" s="12" t="s">
        <v>236</v>
      </c>
      <c r="D52" s="12" t="s">
        <v>138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137</v>
      </c>
      <c r="B54" s="12" t="s">
        <v>238</v>
      </c>
      <c r="C54" s="12" t="s">
        <v>297</v>
      </c>
      <c r="D54" s="12" t="s">
        <v>138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 hidden="1">
      <c r="A55" s="17" t="s">
        <v>219</v>
      </c>
      <c r="B55" s="12" t="s">
        <v>220</v>
      </c>
      <c r="C55" s="12" t="s">
        <v>221</v>
      </c>
      <c r="D55" s="12" t="s">
        <v>58</v>
      </c>
      <c r="E55" s="13">
        <f>E56</f>
        <v>3881.4</v>
      </c>
      <c r="F55" s="13"/>
      <c r="G55" s="13">
        <f>G56</f>
        <v>3881.3</v>
      </c>
      <c r="H55" s="69"/>
      <c r="I55" s="14"/>
      <c r="J55" s="13">
        <f>J56</f>
        <v>3881.4</v>
      </c>
      <c r="K55" s="13"/>
      <c r="L55" s="13">
        <f>L56</f>
        <v>3881.3</v>
      </c>
      <c r="M55" s="69"/>
      <c r="N55" s="13"/>
    </row>
    <row r="56" spans="1:14" s="4" customFormat="1" ht="28.5" customHeight="1" hidden="1">
      <c r="A56" s="17" t="s">
        <v>254</v>
      </c>
      <c r="B56" s="12" t="s">
        <v>220</v>
      </c>
      <c r="C56" s="12" t="s">
        <v>255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37.5" customHeight="1" hidden="1">
      <c r="A57" s="17" t="s">
        <v>137</v>
      </c>
      <c r="B57" s="12" t="s">
        <v>220</v>
      </c>
      <c r="C57" s="12" t="s">
        <v>255</v>
      </c>
      <c r="D57" s="12" t="s">
        <v>138</v>
      </c>
      <c r="E57" s="13">
        <v>3881.4</v>
      </c>
      <c r="F57" s="13"/>
      <c r="G57" s="13">
        <v>3881.3</v>
      </c>
      <c r="H57" s="69"/>
      <c r="I57" s="14"/>
      <c r="J57" s="13">
        <v>3881.4</v>
      </c>
      <c r="K57" s="13"/>
      <c r="L57" s="13">
        <v>3881.3</v>
      </c>
      <c r="M57" s="69"/>
      <c r="N57" s="13"/>
    </row>
    <row r="58" spans="1:14" s="4" customFormat="1" ht="12.75" hidden="1">
      <c r="A58" s="28" t="s">
        <v>76</v>
      </c>
      <c r="B58" s="12" t="s">
        <v>141</v>
      </c>
      <c r="C58" s="12" t="s">
        <v>77</v>
      </c>
      <c r="D58" s="12" t="s">
        <v>58</v>
      </c>
      <c r="E58" s="13">
        <f>E59</f>
        <v>57083.3</v>
      </c>
      <c r="F58" s="13"/>
      <c r="G58" s="13">
        <f>G59</f>
        <v>35999.4</v>
      </c>
      <c r="H58" s="69"/>
      <c r="I58" s="14"/>
      <c r="J58" s="13">
        <f>J59</f>
        <v>57083.3</v>
      </c>
      <c r="K58" s="13"/>
      <c r="L58" s="13">
        <f>L59</f>
        <v>35999.4</v>
      </c>
      <c r="M58" s="69"/>
      <c r="N58" s="13"/>
    </row>
    <row r="59" spans="1:14" s="4" customFormat="1" ht="12.75" hidden="1">
      <c r="A59" s="28" t="s">
        <v>71</v>
      </c>
      <c r="B59" s="12" t="s">
        <v>141</v>
      </c>
      <c r="C59" s="12" t="s">
        <v>205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17" t="s">
        <v>142</v>
      </c>
      <c r="B60" s="12" t="s">
        <v>141</v>
      </c>
      <c r="C60" s="12" t="s">
        <v>205</v>
      </c>
      <c r="D60" s="12" t="s">
        <v>143</v>
      </c>
      <c r="E60" s="13">
        <f>62854.3-5771</f>
        <v>57083.3</v>
      </c>
      <c r="F60" s="13"/>
      <c r="G60" s="13">
        <v>35999.4</v>
      </c>
      <c r="H60" s="69"/>
      <c r="I60" s="14"/>
      <c r="J60" s="13">
        <f>62854.3-5771</f>
        <v>57083.3</v>
      </c>
      <c r="K60" s="13"/>
      <c r="L60" s="13">
        <v>35999.4</v>
      </c>
      <c r="M60" s="69"/>
      <c r="N60" s="13"/>
    </row>
    <row r="61" spans="1:14" s="4" customFormat="1" ht="12.75">
      <c r="A61" s="25" t="s">
        <v>388</v>
      </c>
      <c r="B61" s="12" t="s">
        <v>220</v>
      </c>
      <c r="C61" s="12" t="s">
        <v>317</v>
      </c>
      <c r="D61" s="12" t="s">
        <v>58</v>
      </c>
      <c r="E61" s="13">
        <v>0</v>
      </c>
      <c r="F61" s="13">
        <v>0</v>
      </c>
      <c r="G61" s="13"/>
      <c r="H61" s="69"/>
      <c r="I61" s="14"/>
      <c r="J61" s="13">
        <v>436</v>
      </c>
      <c r="K61" s="13"/>
      <c r="L61" s="13"/>
      <c r="M61" s="69"/>
      <c r="N61" s="13"/>
    </row>
    <row r="62" spans="1:14" s="4" customFormat="1" ht="12.75">
      <c r="A62" s="29" t="s">
        <v>69</v>
      </c>
      <c r="B62" s="12" t="s">
        <v>141</v>
      </c>
      <c r="C62" s="12" t="s">
        <v>73</v>
      </c>
      <c r="D62" s="12" t="s">
        <v>58</v>
      </c>
      <c r="E62" s="13">
        <v>300</v>
      </c>
      <c r="F62" s="13"/>
      <c r="G62" s="13"/>
      <c r="H62" s="13"/>
      <c r="I62" s="14"/>
      <c r="J62" s="13">
        <v>300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206</v>
      </c>
      <c r="B64" s="12" t="s">
        <v>75</v>
      </c>
      <c r="C64" s="12" t="s">
        <v>207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9"/>
      <c r="K64" s="89"/>
      <c r="L64" s="13"/>
      <c r="M64" s="13"/>
      <c r="N64" s="13"/>
    </row>
    <row r="65" spans="1:14" s="4" customFormat="1" ht="12.75" hidden="1">
      <c r="A65" s="17" t="s">
        <v>142</v>
      </c>
      <c r="B65" s="12" t="s">
        <v>75</v>
      </c>
      <c r="C65" s="12" t="s">
        <v>207</v>
      </c>
      <c r="D65" s="12" t="s">
        <v>143</v>
      </c>
      <c r="E65" s="13">
        <f>19861.5-1483.8-3033.1</f>
        <v>15344.6</v>
      </c>
      <c r="F65" s="13"/>
      <c r="G65" s="13">
        <v>0</v>
      </c>
      <c r="H65" s="69"/>
      <c r="I65" s="14"/>
      <c r="J65" s="89"/>
      <c r="K65" s="89"/>
      <c r="L65" s="13"/>
      <c r="M65" s="13"/>
      <c r="N65" s="13"/>
    </row>
    <row r="66" spans="1:14" s="4" customFormat="1" ht="25.5" hidden="1">
      <c r="A66" s="17" t="s">
        <v>45</v>
      </c>
      <c r="B66" s="12" t="s">
        <v>214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89"/>
      <c r="K66" s="89"/>
      <c r="L66" s="13"/>
      <c r="M66" s="13">
        <f>M67</f>
        <v>0</v>
      </c>
      <c r="N66" s="13"/>
    </row>
    <row r="67" spans="1:14" s="4" customFormat="1" ht="25.5" hidden="1">
      <c r="A67" s="17" t="s">
        <v>137</v>
      </c>
      <c r="B67" s="12" t="s">
        <v>214</v>
      </c>
      <c r="C67" s="12" t="s">
        <v>46</v>
      </c>
      <c r="D67" s="12" t="s">
        <v>138</v>
      </c>
      <c r="E67" s="13">
        <v>935</v>
      </c>
      <c r="F67" s="13">
        <v>935</v>
      </c>
      <c r="G67" s="13">
        <v>0</v>
      </c>
      <c r="H67" s="69"/>
      <c r="I67" s="14"/>
      <c r="J67" s="89"/>
      <c r="K67" s="89"/>
      <c r="L67" s="13"/>
      <c r="M67" s="13">
        <v>0</v>
      </c>
      <c r="N67" s="13"/>
    </row>
    <row r="68" spans="1:14" s="4" customFormat="1" ht="25.5" hidden="1">
      <c r="A68" s="17" t="s">
        <v>215</v>
      </c>
      <c r="B68" s="12" t="s">
        <v>214</v>
      </c>
      <c r="C68" s="12" t="s">
        <v>217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89"/>
      <c r="K68" s="89"/>
      <c r="L68" s="13"/>
      <c r="M68" s="13"/>
      <c r="N68" s="13"/>
    </row>
    <row r="69" spans="1:14" s="4" customFormat="1" ht="12.75" hidden="1">
      <c r="A69" s="17" t="s">
        <v>216</v>
      </c>
      <c r="B69" s="12" t="s">
        <v>214</v>
      </c>
      <c r="C69" s="12" t="s">
        <v>218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25.5" hidden="1">
      <c r="A70" s="17" t="s">
        <v>137</v>
      </c>
      <c r="B70" s="12" t="s">
        <v>214</v>
      </c>
      <c r="C70" s="12" t="s">
        <v>218</v>
      </c>
      <c r="D70" s="12" t="s">
        <v>138</v>
      </c>
      <c r="E70" s="13">
        <f>E71</f>
        <v>986.4000000000001</v>
      </c>
      <c r="F70" s="13"/>
      <c r="G70" s="13">
        <f>G71</f>
        <v>406.7</v>
      </c>
      <c r="H70" s="69"/>
      <c r="I70" s="14"/>
      <c r="J70" s="89"/>
      <c r="K70" s="89"/>
      <c r="L70" s="13"/>
      <c r="M70" s="13"/>
      <c r="N70" s="13"/>
    </row>
    <row r="71" spans="1:14" s="4" customFormat="1" ht="38.25" hidden="1">
      <c r="A71" s="17" t="s">
        <v>263</v>
      </c>
      <c r="B71" s="12" t="s">
        <v>214</v>
      </c>
      <c r="C71" s="12" t="s">
        <v>262</v>
      </c>
      <c r="D71" s="12" t="s">
        <v>138</v>
      </c>
      <c r="E71" s="13">
        <f>-146+1132.4</f>
        <v>986.4000000000001</v>
      </c>
      <c r="F71" s="13"/>
      <c r="G71" s="13"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25.5" hidden="1">
      <c r="A72" s="17" t="s">
        <v>350</v>
      </c>
      <c r="B72" s="12" t="s">
        <v>214</v>
      </c>
      <c r="C72" s="12" t="s">
        <v>349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89"/>
      <c r="K72" s="89"/>
      <c r="L72" s="13"/>
      <c r="M72" s="13"/>
      <c r="N72" s="13"/>
    </row>
    <row r="73" spans="1:14" s="4" customFormat="1" ht="25.5" hidden="1">
      <c r="A73" s="17" t="s">
        <v>137</v>
      </c>
      <c r="B73" s="12" t="s">
        <v>214</v>
      </c>
      <c r="C73" s="12" t="s">
        <v>349</v>
      </c>
      <c r="D73" s="12" t="s">
        <v>138</v>
      </c>
      <c r="E73" s="13">
        <f>-40-174.5-819.7-218.4+18225.1</f>
        <v>16972.5</v>
      </c>
      <c r="F73" s="13"/>
      <c r="G73" s="13"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5.5" hidden="1">
      <c r="A74" s="17" t="s">
        <v>137</v>
      </c>
      <c r="B74" s="12" t="s">
        <v>214</v>
      </c>
      <c r="C74" s="12" t="s">
        <v>218</v>
      </c>
      <c r="D74" s="12" t="s">
        <v>138</v>
      </c>
      <c r="E74" s="30">
        <f>908.2+1483.8</f>
        <v>2392</v>
      </c>
      <c r="F74" s="30"/>
      <c r="G74" s="30">
        <v>2392</v>
      </c>
      <c r="H74" s="71"/>
      <c r="I74" s="52"/>
      <c r="J74" s="96"/>
      <c r="K74" s="96"/>
      <c r="L74" s="30"/>
      <c r="M74" s="13"/>
      <c r="N74" s="13"/>
    </row>
    <row r="75" spans="1:14" s="4" customFormat="1" ht="25.5" hidden="1">
      <c r="A75" s="17" t="s">
        <v>311</v>
      </c>
      <c r="B75" s="12" t="s">
        <v>214</v>
      </c>
      <c r="C75" s="12" t="s">
        <v>257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89"/>
      <c r="K75" s="89"/>
      <c r="L75" s="13"/>
      <c r="M75" s="13"/>
      <c r="N75" s="13"/>
    </row>
    <row r="76" spans="1:14" s="4" customFormat="1" ht="25.5" hidden="1">
      <c r="A76" s="17" t="s">
        <v>91</v>
      </c>
      <c r="B76" s="12" t="s">
        <v>214</v>
      </c>
      <c r="C76" s="12" t="s">
        <v>258</v>
      </c>
      <c r="D76" s="12" t="s">
        <v>163</v>
      </c>
      <c r="E76" s="13">
        <f>E77+E79</f>
        <v>17202</v>
      </c>
      <c r="F76" s="13"/>
      <c r="G76" s="13">
        <f>G77+G79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38.25" hidden="1">
      <c r="A77" s="22" t="s">
        <v>325</v>
      </c>
      <c r="B77" s="20" t="s">
        <v>214</v>
      </c>
      <c r="C77" s="31" t="s">
        <v>259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90"/>
      <c r="K77" s="90"/>
      <c r="L77" s="32"/>
      <c r="M77" s="32"/>
      <c r="N77" s="32"/>
    </row>
    <row r="78" spans="1:14" s="4" customFormat="1" ht="12.75" hidden="1">
      <c r="A78" s="17" t="s">
        <v>164</v>
      </c>
      <c r="B78" s="20" t="s">
        <v>214</v>
      </c>
      <c r="C78" s="31" t="s">
        <v>259</v>
      </c>
      <c r="D78" s="31" t="s">
        <v>163</v>
      </c>
      <c r="E78" s="32">
        <v>2500</v>
      </c>
      <c r="F78" s="32"/>
      <c r="G78" s="32"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25.5" hidden="1">
      <c r="A79" s="17" t="s">
        <v>260</v>
      </c>
      <c r="B79" s="11" t="s">
        <v>214</v>
      </c>
      <c r="C79" s="11" t="s">
        <v>261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91"/>
      <c r="K79" s="91"/>
      <c r="L79" s="18"/>
      <c r="M79" s="18"/>
      <c r="N79" s="18"/>
    </row>
    <row r="80" spans="1:14" s="4" customFormat="1" ht="12.75" hidden="1">
      <c r="A80" s="17" t="s">
        <v>164</v>
      </c>
      <c r="B80" s="11" t="s">
        <v>214</v>
      </c>
      <c r="C80" s="11" t="s">
        <v>261</v>
      </c>
      <c r="D80" s="11" t="s">
        <v>163</v>
      </c>
      <c r="E80" s="18">
        <f>685+2520+11497</f>
        <v>14702</v>
      </c>
      <c r="F80" s="18"/>
      <c r="G80" s="18"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>
      <c r="A81" s="25" t="s">
        <v>389</v>
      </c>
      <c r="B81" s="11" t="s">
        <v>390</v>
      </c>
      <c r="C81" s="11" t="s">
        <v>73</v>
      </c>
      <c r="D81" s="11" t="s">
        <v>58</v>
      </c>
      <c r="E81" s="18">
        <v>0</v>
      </c>
      <c r="F81" s="18">
        <v>0</v>
      </c>
      <c r="G81" s="18"/>
      <c r="H81" s="70"/>
      <c r="I81" s="19"/>
      <c r="J81" s="91"/>
      <c r="K81" s="91"/>
      <c r="L81" s="18"/>
      <c r="M81" s="18"/>
      <c r="N81" s="18"/>
    </row>
    <row r="82" spans="1:14" s="4" customFormat="1" ht="12.75">
      <c r="A82" s="33" t="s">
        <v>122</v>
      </c>
      <c r="B82" s="34" t="s">
        <v>123</v>
      </c>
      <c r="C82" s="34" t="s">
        <v>73</v>
      </c>
      <c r="D82" s="34" t="s">
        <v>58</v>
      </c>
      <c r="E82" s="35">
        <f>E83</f>
        <v>287</v>
      </c>
      <c r="F82" s="93">
        <f>F83</f>
        <v>39.1</v>
      </c>
      <c r="G82" s="81">
        <f>F82/F326*100</f>
        <v>0.7495159775336898</v>
      </c>
      <c r="H82" s="80">
        <f>F82/E82*100</f>
        <v>13.623693379790941</v>
      </c>
      <c r="I82" s="36"/>
      <c r="J82" s="93">
        <f>J83</f>
        <v>267</v>
      </c>
      <c r="K82" s="93">
        <f>K83</f>
        <v>37.2</v>
      </c>
      <c r="L82" s="81">
        <f>K82/K326*100</f>
        <v>0.6378819575431258</v>
      </c>
      <c r="M82" s="81">
        <f>K82/J82*100</f>
        <v>13.932584269662923</v>
      </c>
      <c r="N82" s="80">
        <f>F82/K82*100</f>
        <v>105.10752688172043</v>
      </c>
    </row>
    <row r="83" spans="1:14" s="4" customFormat="1" ht="12.75">
      <c r="A83" s="25" t="s">
        <v>381</v>
      </c>
      <c r="B83" s="12" t="s">
        <v>380</v>
      </c>
      <c r="C83" s="12" t="s">
        <v>73</v>
      </c>
      <c r="D83" s="12" t="s">
        <v>58</v>
      </c>
      <c r="E83" s="13">
        <v>287</v>
      </c>
      <c r="F83" s="89">
        <v>39.1</v>
      </c>
      <c r="G83" s="13"/>
      <c r="H83" s="85">
        <f>F83/E83*100</f>
        <v>13.623693379790941</v>
      </c>
      <c r="I83" s="14"/>
      <c r="J83" s="13">
        <v>267</v>
      </c>
      <c r="K83" s="89">
        <v>37.2</v>
      </c>
      <c r="L83" s="13"/>
      <c r="M83" s="85">
        <f>K83/J83*100</f>
        <v>13.932584269662923</v>
      </c>
      <c r="N83" s="13"/>
    </row>
    <row r="84" spans="1:14" s="4" customFormat="1" ht="25.5" hidden="1">
      <c r="A84" s="17" t="s">
        <v>124</v>
      </c>
      <c r="B84" s="12" t="s">
        <v>144</v>
      </c>
      <c r="C84" s="12" t="s">
        <v>125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 hidden="1">
      <c r="A85" s="17" t="s">
        <v>126</v>
      </c>
      <c r="B85" s="12" t="s">
        <v>144</v>
      </c>
      <c r="C85" s="12" t="s">
        <v>145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9"/>
      <c r="K85" s="89"/>
      <c r="L85" s="13"/>
      <c r="M85" s="13"/>
      <c r="N85" s="13"/>
    </row>
    <row r="86" spans="1:14" s="4" customFormat="1" ht="25.5" hidden="1">
      <c r="A86" s="17" t="s">
        <v>137</v>
      </c>
      <c r="B86" s="12" t="s">
        <v>144</v>
      </c>
      <c r="C86" s="12" t="s">
        <v>145</v>
      </c>
      <c r="D86" s="12" t="s">
        <v>138</v>
      </c>
      <c r="E86" s="13">
        <v>1042.1</v>
      </c>
      <c r="F86" s="13"/>
      <c r="G86" s="13">
        <v>97.3</v>
      </c>
      <c r="H86" s="69"/>
      <c r="I86" s="14"/>
      <c r="J86" s="89"/>
      <c r="K86" s="89"/>
      <c r="L86" s="13"/>
      <c r="M86" s="13"/>
      <c r="N86" s="13"/>
    </row>
    <row r="87" spans="1:14" s="4" customFormat="1" ht="25.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E109+E116</f>
        <v>1458</v>
      </c>
      <c r="F87" s="35">
        <f>F109+F116</f>
        <v>21.2</v>
      </c>
      <c r="G87" s="81">
        <f>F87/F326*100</f>
        <v>0.40638717963463483</v>
      </c>
      <c r="H87" s="80">
        <f>F87/E87*100</f>
        <v>1.4540466392318243</v>
      </c>
      <c r="I87" s="36"/>
      <c r="J87" s="93">
        <f>J109+J116</f>
        <v>572</v>
      </c>
      <c r="K87" s="93">
        <f>K109+K116</f>
        <v>31.7</v>
      </c>
      <c r="L87" s="81">
        <f>K87/K326*100</f>
        <v>0.5435714530676636</v>
      </c>
      <c r="M87" s="81">
        <f>K87/J87*100</f>
        <v>5.541958041958042</v>
      </c>
      <c r="N87" s="80">
        <f>F87/K87*100</f>
        <v>66.8769716088328</v>
      </c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90"/>
      <c r="K88" s="90"/>
      <c r="L88" s="32"/>
      <c r="M88" s="86" t="e">
        <f aca="true" t="shared" si="3" ref="M88:M109">K88/J88*100</f>
        <v>#DIV/0!</v>
      </c>
      <c r="N88" s="32"/>
    </row>
    <row r="89" spans="1:14" s="4" customFormat="1" ht="63.75" hidden="1">
      <c r="A89" s="17" t="s">
        <v>312</v>
      </c>
      <c r="B89" s="31" t="s">
        <v>81</v>
      </c>
      <c r="C89" s="31" t="s">
        <v>159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5"/>
      <c r="K89" s="95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149</v>
      </c>
      <c r="B90" s="12" t="s">
        <v>81</v>
      </c>
      <c r="C90" s="12" t="s">
        <v>159</v>
      </c>
      <c r="D90" s="11" t="s">
        <v>146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1"/>
      <c r="K90" s="91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147</v>
      </c>
      <c r="B91" s="12" t="s">
        <v>81</v>
      </c>
      <c r="C91" s="12" t="s">
        <v>148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9"/>
      <c r="K91" s="89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150</v>
      </c>
      <c r="B92" s="37" t="s">
        <v>81</v>
      </c>
      <c r="C92" s="37" t="s">
        <v>151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7"/>
      <c r="K92" s="97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149</v>
      </c>
      <c r="B93" s="37" t="s">
        <v>81</v>
      </c>
      <c r="C93" s="37" t="s">
        <v>151</v>
      </c>
      <c r="D93" s="37" t="s">
        <v>146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7"/>
      <c r="K93" s="97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152</v>
      </c>
      <c r="B94" s="37" t="s">
        <v>81</v>
      </c>
      <c r="C94" s="37" t="s">
        <v>153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7"/>
      <c r="K94" s="97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154</v>
      </c>
      <c r="B95" s="37" t="s">
        <v>81</v>
      </c>
      <c r="C95" s="37" t="s">
        <v>155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7"/>
      <c r="K95" s="97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149</v>
      </c>
      <c r="B96" s="37" t="s">
        <v>81</v>
      </c>
      <c r="C96" s="37" t="s">
        <v>155</v>
      </c>
      <c r="D96" s="37" t="s">
        <v>146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8"/>
      <c r="K96" s="98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156</v>
      </c>
      <c r="B97" s="12" t="s">
        <v>81</v>
      </c>
      <c r="C97" s="12" t="s">
        <v>198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1"/>
      <c r="K97" s="91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149</v>
      </c>
      <c r="B98" s="31" t="s">
        <v>81</v>
      </c>
      <c r="C98" s="31" t="s">
        <v>198</v>
      </c>
      <c r="D98" s="20" t="s">
        <v>146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5"/>
      <c r="K98" s="95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5"/>
      <c r="K99" s="95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149</v>
      </c>
      <c r="B100" s="31" t="s">
        <v>81</v>
      </c>
      <c r="C100" s="31" t="s">
        <v>31</v>
      </c>
      <c r="D100" s="20" t="s">
        <v>146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9"/>
      <c r="K100" s="99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128</v>
      </c>
      <c r="B101" s="31" t="s">
        <v>81</v>
      </c>
      <c r="C101" s="31" t="s">
        <v>157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5"/>
      <c r="K101" s="95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158</v>
      </c>
      <c r="B102" s="31" t="s">
        <v>81</v>
      </c>
      <c r="C102" s="31" t="s">
        <v>157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5"/>
      <c r="K102" s="95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208</v>
      </c>
      <c r="B103" s="31" t="s">
        <v>81</v>
      </c>
      <c r="C103" s="31" t="s">
        <v>209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5"/>
      <c r="K103" s="95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264</v>
      </c>
      <c r="B104" s="31" t="s">
        <v>81</v>
      </c>
      <c r="C104" s="31" t="s">
        <v>256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5"/>
      <c r="K104" s="95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265</v>
      </c>
      <c r="B105" s="31" t="s">
        <v>81</v>
      </c>
      <c r="C105" s="31" t="s">
        <v>266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5"/>
      <c r="K105" s="95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149</v>
      </c>
      <c r="B106" s="31" t="s">
        <v>81</v>
      </c>
      <c r="C106" s="31" t="s">
        <v>266</v>
      </c>
      <c r="D106" s="20" t="s">
        <v>146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5"/>
      <c r="K106" s="95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267</v>
      </c>
      <c r="B107" s="31" t="s">
        <v>81</v>
      </c>
      <c r="C107" s="31" t="s">
        <v>268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5"/>
      <c r="K107" s="95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149</v>
      </c>
      <c r="B108" s="31" t="s">
        <v>81</v>
      </c>
      <c r="C108" s="31" t="s">
        <v>268</v>
      </c>
      <c r="D108" s="20" t="s">
        <v>146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5"/>
      <c r="K108" s="95"/>
      <c r="L108" s="21"/>
      <c r="M108" s="86" t="e">
        <f t="shared" si="3"/>
        <v>#DIV/0!</v>
      </c>
      <c r="N108" s="21"/>
    </row>
    <row r="109" spans="1:14" s="4" customFormat="1" ht="38.25">
      <c r="A109" s="29" t="s">
        <v>226</v>
      </c>
      <c r="B109" s="12" t="s">
        <v>84</v>
      </c>
      <c r="C109" s="12" t="s">
        <v>73</v>
      </c>
      <c r="D109" s="11" t="s">
        <v>58</v>
      </c>
      <c r="E109" s="41">
        <v>1241</v>
      </c>
      <c r="F109" s="41">
        <v>0</v>
      </c>
      <c r="G109" s="41"/>
      <c r="H109" s="85">
        <f t="shared" si="2"/>
        <v>0</v>
      </c>
      <c r="I109" s="78"/>
      <c r="J109" s="41">
        <v>375</v>
      </c>
      <c r="K109" s="41">
        <v>12.5</v>
      </c>
      <c r="L109" s="41"/>
      <c r="M109" s="85">
        <f t="shared" si="3"/>
        <v>3.3333333333333335</v>
      </c>
      <c r="N109" s="18"/>
    </row>
    <row r="110" spans="1:14" s="4" customFormat="1" ht="38.25" hidden="1">
      <c r="A110" s="42" t="s">
        <v>121</v>
      </c>
      <c r="B110" s="37" t="s">
        <v>84</v>
      </c>
      <c r="C110" s="37" t="s">
        <v>120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119</v>
      </c>
      <c r="B111" s="37" t="s">
        <v>84</v>
      </c>
      <c r="C111" s="37" t="s">
        <v>160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137</v>
      </c>
      <c r="B112" s="37" t="s">
        <v>84</v>
      </c>
      <c r="C112" s="37" t="s">
        <v>160</v>
      </c>
      <c r="D112" s="37" t="s">
        <v>138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161</v>
      </c>
      <c r="B114" s="12" t="s">
        <v>84</v>
      </c>
      <c r="C114" s="12" t="s">
        <v>162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137</v>
      </c>
      <c r="B115" s="12" t="s">
        <v>84</v>
      </c>
      <c r="C115" s="12" t="s">
        <v>162</v>
      </c>
      <c r="D115" s="12" t="s">
        <v>138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315</v>
      </c>
      <c r="B116" s="12" t="s">
        <v>316</v>
      </c>
      <c r="C116" s="12" t="s">
        <v>317</v>
      </c>
      <c r="D116" s="12" t="s">
        <v>58</v>
      </c>
      <c r="E116" s="13">
        <v>217</v>
      </c>
      <c r="F116" s="13">
        <v>21.2</v>
      </c>
      <c r="G116" s="13"/>
      <c r="H116" s="13"/>
      <c r="I116" s="14"/>
      <c r="J116" s="13">
        <v>197</v>
      </c>
      <c r="K116" s="13">
        <v>19.2</v>
      </c>
      <c r="L116" s="13"/>
      <c r="M116" s="13"/>
      <c r="N116" s="13"/>
    </row>
    <row r="117" spans="1:14" s="4" customFormat="1" ht="38.25" hidden="1">
      <c r="A117" s="44" t="s">
        <v>318</v>
      </c>
      <c r="B117" s="12" t="s">
        <v>316</v>
      </c>
      <c r="C117" s="12" t="s">
        <v>319</v>
      </c>
      <c r="D117" s="12" t="s">
        <v>58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12.75" hidden="1">
      <c r="A118" s="16" t="s">
        <v>142</v>
      </c>
      <c r="B118" s="12" t="s">
        <v>316</v>
      </c>
      <c r="C118" s="12" t="s">
        <v>319</v>
      </c>
      <c r="D118" s="12" t="s">
        <v>143</v>
      </c>
      <c r="E118" s="13">
        <f>2300-2300</f>
        <v>0</v>
      </c>
      <c r="F118" s="13"/>
      <c r="G118" s="13">
        <f>2300-2300</f>
        <v>0</v>
      </c>
      <c r="H118" s="69"/>
      <c r="I118" s="14"/>
      <c r="J118" s="89"/>
      <c r="K118" s="89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58</v>
      </c>
      <c r="E119" s="13">
        <f>E120</f>
        <v>4595.9</v>
      </c>
      <c r="F119" s="13"/>
      <c r="G119" s="13">
        <f>G120</f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3.75" customHeight="1" hidden="1">
      <c r="A120" s="44" t="s">
        <v>91</v>
      </c>
      <c r="B120" s="12" t="s">
        <v>316</v>
      </c>
      <c r="C120" s="12" t="s">
        <v>352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44" t="s">
        <v>164</v>
      </c>
      <c r="B121" s="12" t="s">
        <v>316</v>
      </c>
      <c r="C121" s="12" t="s">
        <v>352</v>
      </c>
      <c r="D121" s="12" t="s">
        <v>163</v>
      </c>
      <c r="E121" s="13">
        <v>4595.9</v>
      </c>
      <c r="F121" s="13"/>
      <c r="G121" s="13">
        <v>3905.3</v>
      </c>
      <c r="H121" s="69"/>
      <c r="I121" s="14"/>
      <c r="J121" s="89"/>
      <c r="K121" s="89"/>
      <c r="L121" s="13"/>
      <c r="M121" s="13"/>
      <c r="N121" s="13"/>
    </row>
    <row r="122" spans="1:14" s="4" customFormat="1" ht="35.25" customHeight="1" hidden="1">
      <c r="A122" s="44" t="s">
        <v>34</v>
      </c>
      <c r="B122" s="12" t="s">
        <v>316</v>
      </c>
      <c r="C122" s="12" t="s">
        <v>35</v>
      </c>
      <c r="D122" s="12" t="s">
        <v>58</v>
      </c>
      <c r="E122" s="13">
        <f>E123</f>
        <v>56</v>
      </c>
      <c r="F122" s="13"/>
      <c r="G122" s="13">
        <f>G123</f>
        <v>0</v>
      </c>
      <c r="H122" s="69"/>
      <c r="I122" s="14"/>
      <c r="J122" s="89"/>
      <c r="K122" s="89"/>
      <c r="L122" s="13"/>
      <c r="M122" s="13"/>
      <c r="N122" s="13"/>
    </row>
    <row r="123" spans="1:14" s="4" customFormat="1" ht="35.25" customHeight="1" hidden="1">
      <c r="A123" s="16" t="s">
        <v>137</v>
      </c>
      <c r="B123" s="31" t="s">
        <v>316</v>
      </c>
      <c r="C123" s="12" t="s">
        <v>35</v>
      </c>
      <c r="D123" s="12" t="s">
        <v>138</v>
      </c>
      <c r="E123" s="13">
        <v>56</v>
      </c>
      <c r="F123" s="13"/>
      <c r="G123" s="13">
        <v>0</v>
      </c>
      <c r="H123" s="69"/>
      <c r="I123" s="14"/>
      <c r="J123" s="89"/>
      <c r="K123" s="89"/>
      <c r="L123" s="13"/>
      <c r="M123" s="13"/>
      <c r="N123" s="13"/>
    </row>
    <row r="124" spans="1:14" s="4" customFormat="1" ht="26.25" customHeight="1" hidden="1">
      <c r="A124" s="16" t="s">
        <v>208</v>
      </c>
      <c r="B124" s="31" t="s">
        <v>316</v>
      </c>
      <c r="C124" s="12" t="s">
        <v>209</v>
      </c>
      <c r="D124" s="12" t="s">
        <v>58</v>
      </c>
      <c r="E124" s="13">
        <f>E125</f>
        <v>2590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33</v>
      </c>
      <c r="B125" s="31" t="s">
        <v>316</v>
      </c>
      <c r="C125" s="12" t="s">
        <v>40</v>
      </c>
      <c r="D125" s="12" t="s">
        <v>58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16" t="s">
        <v>41</v>
      </c>
      <c r="B126" s="31" t="s">
        <v>316</v>
      </c>
      <c r="C126" s="12" t="s">
        <v>42</v>
      </c>
      <c r="D126" s="12" t="s">
        <v>58</v>
      </c>
      <c r="E126" s="13">
        <f>E127</f>
        <v>2090</v>
      </c>
      <c r="F126" s="12"/>
      <c r="G126" s="13">
        <f>G127</f>
        <v>275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149</v>
      </c>
      <c r="B127" s="31" t="s">
        <v>316</v>
      </c>
      <c r="C127" s="12" t="s">
        <v>42</v>
      </c>
      <c r="D127" s="12" t="s">
        <v>146</v>
      </c>
      <c r="E127" s="13">
        <v>2090</v>
      </c>
      <c r="F127" s="12"/>
      <c r="G127" s="13">
        <v>275</v>
      </c>
      <c r="H127" s="69"/>
      <c r="I127" s="14"/>
      <c r="J127" s="89"/>
      <c r="K127" s="89"/>
      <c r="L127" s="13"/>
      <c r="M127" s="12"/>
      <c r="N127" s="12"/>
    </row>
    <row r="128" spans="1:14" s="4" customFormat="1" ht="66.75" customHeight="1" hidden="1">
      <c r="A128" s="44" t="s">
        <v>43</v>
      </c>
      <c r="B128" s="31" t="s">
        <v>316</v>
      </c>
      <c r="C128" s="12" t="s">
        <v>44</v>
      </c>
      <c r="D128" s="12" t="s">
        <v>146</v>
      </c>
      <c r="E128" s="13">
        <f>E129</f>
        <v>500</v>
      </c>
      <c r="F128" s="12"/>
      <c r="G128" s="13">
        <f>G129</f>
        <v>0</v>
      </c>
      <c r="H128" s="69"/>
      <c r="I128" s="14"/>
      <c r="J128" s="89"/>
      <c r="K128" s="89"/>
      <c r="L128" s="13"/>
      <c r="M128" s="12"/>
      <c r="N128" s="12"/>
    </row>
    <row r="129" spans="1:14" s="4" customFormat="1" ht="66.75" customHeight="1" hidden="1">
      <c r="A129" s="16" t="s">
        <v>149</v>
      </c>
      <c r="B129" s="31" t="s">
        <v>316</v>
      </c>
      <c r="C129" s="12" t="s">
        <v>44</v>
      </c>
      <c r="D129" s="12" t="s">
        <v>146</v>
      </c>
      <c r="E129" s="13">
        <v>500</v>
      </c>
      <c r="F129" s="12"/>
      <c r="G129" s="13">
        <v>0</v>
      </c>
      <c r="H129" s="69"/>
      <c r="I129" s="14"/>
      <c r="J129" s="89"/>
      <c r="K129" s="89"/>
      <c r="L129" s="13"/>
      <c r="M129" s="12"/>
      <c r="N129" s="12"/>
    </row>
    <row r="130" spans="1:14" s="4" customFormat="1" ht="12.75">
      <c r="A130" s="45" t="s">
        <v>87</v>
      </c>
      <c r="B130" s="34" t="s">
        <v>88</v>
      </c>
      <c r="C130" s="34" t="s">
        <v>73</v>
      </c>
      <c r="D130" s="34" t="s">
        <v>58</v>
      </c>
      <c r="E130" s="35">
        <f>E131+E138</f>
        <v>9200.9</v>
      </c>
      <c r="F130" s="35">
        <f>F131+F138</f>
        <v>832.1</v>
      </c>
      <c r="G130" s="81">
        <f>F130/F326*100</f>
        <v>15.95069680065942</v>
      </c>
      <c r="H130" s="80">
        <f>F130/E130*100</f>
        <v>9.043680509515374</v>
      </c>
      <c r="I130" s="36"/>
      <c r="J130" s="93">
        <f>J131+J138</f>
        <v>3963.4</v>
      </c>
      <c r="K130" s="93">
        <f>K131+K138</f>
        <v>399.6</v>
      </c>
      <c r="L130" s="81">
        <f>K130/K326*100</f>
        <v>6.852086834253577</v>
      </c>
      <c r="M130" s="81">
        <f>K130/J130*100</f>
        <v>10.082252611394257</v>
      </c>
      <c r="N130" s="80">
        <f>F130/K130*100</f>
        <v>208.23323323323325</v>
      </c>
    </row>
    <row r="131" spans="1:14" s="4" customFormat="1" ht="12.75">
      <c r="A131" s="25" t="s">
        <v>374</v>
      </c>
      <c r="B131" s="31" t="s">
        <v>375</v>
      </c>
      <c r="C131" s="31" t="s">
        <v>73</v>
      </c>
      <c r="D131" s="31" t="s">
        <v>58</v>
      </c>
      <c r="E131" s="32">
        <v>8067.8</v>
      </c>
      <c r="F131" s="90">
        <v>832.1</v>
      </c>
      <c r="G131" s="32"/>
      <c r="H131" s="85">
        <f aca="true" t="shared" si="4" ref="H131:H138">F131/E131*100</f>
        <v>10.313840204268821</v>
      </c>
      <c r="I131" s="14"/>
      <c r="J131" s="32">
        <v>3543.4</v>
      </c>
      <c r="K131" s="90">
        <v>399.6</v>
      </c>
      <c r="L131" s="32"/>
      <c r="M131" s="85">
        <f aca="true" t="shared" si="5" ref="M131:M138">K131/J131*100</f>
        <v>11.277304284020998</v>
      </c>
      <c r="N131" s="32"/>
    </row>
    <row r="132" spans="1:14" s="4" customFormat="1" ht="12.75" hidden="1">
      <c r="A132" s="17" t="s">
        <v>227</v>
      </c>
      <c r="B132" s="31" t="s">
        <v>127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t="shared" si="5"/>
        <v>0</v>
      </c>
      <c r="N132" s="32"/>
    </row>
    <row r="133" spans="1:14" s="4" customFormat="1" ht="25.5" hidden="1">
      <c r="A133" s="17" t="s">
        <v>168</v>
      </c>
      <c r="B133" s="31" t="s">
        <v>127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165</v>
      </c>
      <c r="B134" s="31" t="s">
        <v>127</v>
      </c>
      <c r="C134" s="31" t="s">
        <v>229</v>
      </c>
      <c r="D134" s="31" t="s">
        <v>166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222</v>
      </c>
      <c r="B135" s="31" t="s">
        <v>127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168</v>
      </c>
      <c r="B136" s="31" t="s">
        <v>127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354</v>
      </c>
      <c r="B137" s="31" t="s">
        <v>127</v>
      </c>
      <c r="C137" s="31" t="s">
        <v>230</v>
      </c>
      <c r="D137" s="31" t="s">
        <v>143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25.5">
      <c r="A138" s="25" t="s">
        <v>117</v>
      </c>
      <c r="B138" s="31" t="s">
        <v>167</v>
      </c>
      <c r="C138" s="31" t="s">
        <v>73</v>
      </c>
      <c r="D138" s="31" t="s">
        <v>58</v>
      </c>
      <c r="E138" s="32">
        <v>1133.1</v>
      </c>
      <c r="F138" s="32">
        <v>0</v>
      </c>
      <c r="G138" s="32"/>
      <c r="H138" s="85">
        <f t="shared" si="4"/>
        <v>0</v>
      </c>
      <c r="I138" s="14"/>
      <c r="J138" s="32">
        <v>420</v>
      </c>
      <c r="K138" s="32">
        <v>0</v>
      </c>
      <c r="L138" s="32"/>
      <c r="M138" s="85">
        <f t="shared" si="5"/>
        <v>0</v>
      </c>
      <c r="N138" s="32"/>
    </row>
    <row r="139" spans="1:14" s="4" customFormat="1" ht="25.5" hidden="1">
      <c r="A139" s="17" t="s">
        <v>28</v>
      </c>
      <c r="B139" s="31" t="s">
        <v>167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0"/>
      <c r="K139" s="100"/>
      <c r="L139" s="46"/>
      <c r="M139" s="32"/>
      <c r="N139" s="32"/>
    </row>
    <row r="140" spans="1:14" s="4" customFormat="1" ht="25.5" hidden="1">
      <c r="A140" s="16" t="s">
        <v>137</v>
      </c>
      <c r="B140" s="31" t="s">
        <v>167</v>
      </c>
      <c r="C140" s="31" t="s">
        <v>29</v>
      </c>
      <c r="D140" s="31" t="s">
        <v>138</v>
      </c>
      <c r="E140" s="46">
        <f>5184.1+1452.9</f>
        <v>6637</v>
      </c>
      <c r="F140" s="46"/>
      <c r="G140" s="46">
        <v>6637</v>
      </c>
      <c r="H140" s="75"/>
      <c r="I140" s="52"/>
      <c r="J140" s="100"/>
      <c r="K140" s="100"/>
      <c r="L140" s="46"/>
      <c r="M140" s="32"/>
      <c r="N140" s="32"/>
    </row>
    <row r="141" spans="1:14" s="4" customFormat="1" ht="25.5" hidden="1">
      <c r="A141" s="17" t="s">
        <v>308</v>
      </c>
      <c r="B141" s="31" t="s">
        <v>167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5.5" hidden="1">
      <c r="A142" s="16" t="s">
        <v>137</v>
      </c>
      <c r="B142" s="31" t="s">
        <v>167</v>
      </c>
      <c r="C142" s="31" t="s">
        <v>309</v>
      </c>
      <c r="D142" s="31" t="s">
        <v>138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269</v>
      </c>
      <c r="B143" s="31" t="s">
        <v>167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137</v>
      </c>
      <c r="B144" s="31" t="s">
        <v>167</v>
      </c>
      <c r="C144" s="31" t="s">
        <v>270</v>
      </c>
      <c r="D144" s="31" t="s">
        <v>138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167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8.25" hidden="1">
      <c r="A146" s="16" t="s">
        <v>38</v>
      </c>
      <c r="B146" s="31" t="s">
        <v>167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354</v>
      </c>
      <c r="B147" s="31" t="s">
        <v>167</v>
      </c>
      <c r="C147" s="31" t="s">
        <v>39</v>
      </c>
      <c r="D147" s="31" t="s">
        <v>143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208</v>
      </c>
      <c r="B148" s="31" t="s">
        <v>167</v>
      </c>
      <c r="C148" s="31" t="s">
        <v>209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3.75" hidden="1">
      <c r="A149" s="16" t="s">
        <v>282</v>
      </c>
      <c r="B149" s="31" t="s">
        <v>167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5.5" hidden="1">
      <c r="A150" s="16" t="s">
        <v>137</v>
      </c>
      <c r="B150" s="31" t="s">
        <v>167</v>
      </c>
      <c r="C150" s="31" t="s">
        <v>283</v>
      </c>
      <c r="D150" s="31" t="s">
        <v>138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</f>
        <v>19134.2</v>
      </c>
      <c r="F151" s="92">
        <f>F154+F153+F152</f>
        <v>834.3</v>
      </c>
      <c r="G151" s="82">
        <f>F151/F326*100</f>
        <v>15.992869055149805</v>
      </c>
      <c r="H151" s="80">
        <f>F151/E151*100</f>
        <v>4.36025545881197</v>
      </c>
      <c r="I151" s="36"/>
      <c r="J151" s="92">
        <f>J154+J153+J152</f>
        <v>11917.5</v>
      </c>
      <c r="K151" s="92">
        <f>K154+K153+K152</f>
        <v>941.1999999999999</v>
      </c>
      <c r="L151" s="82">
        <f>K151/K326*100</f>
        <v>16.139099420419083</v>
      </c>
      <c r="M151" s="82">
        <f>K151/J151*100</f>
        <v>7.897629536396056</v>
      </c>
      <c r="N151" s="80">
        <f>F151/K151*100</f>
        <v>88.64215894602636</v>
      </c>
    </row>
    <row r="152" spans="1:14" s="4" customFormat="1" ht="12.75">
      <c r="A152" s="25" t="s">
        <v>362</v>
      </c>
      <c r="B152" s="31" t="s">
        <v>363</v>
      </c>
      <c r="C152" s="31" t="s">
        <v>73</v>
      </c>
      <c r="D152" s="31" t="s">
        <v>58</v>
      </c>
      <c r="E152" s="32">
        <v>4388.8</v>
      </c>
      <c r="F152" s="90">
        <v>0</v>
      </c>
      <c r="G152" s="82"/>
      <c r="H152" s="80"/>
      <c r="I152" s="36"/>
      <c r="J152" s="32">
        <v>3482.4</v>
      </c>
      <c r="K152" s="90">
        <v>404.9</v>
      </c>
      <c r="L152" s="82"/>
      <c r="M152" s="80"/>
      <c r="N152" s="84"/>
    </row>
    <row r="153" spans="1:14" s="4" customFormat="1" ht="12.75">
      <c r="A153" s="25" t="s">
        <v>364</v>
      </c>
      <c r="B153" s="31" t="s">
        <v>365</v>
      </c>
      <c r="C153" s="31" t="s">
        <v>73</v>
      </c>
      <c r="D153" s="31" t="s">
        <v>58</v>
      </c>
      <c r="E153" s="32">
        <v>2635</v>
      </c>
      <c r="F153" s="32">
        <v>0</v>
      </c>
      <c r="G153" s="82"/>
      <c r="H153" s="80"/>
      <c r="I153" s="36"/>
      <c r="J153" s="32">
        <v>1556.5</v>
      </c>
      <c r="K153" s="32">
        <v>0</v>
      </c>
      <c r="L153" s="82"/>
      <c r="M153" s="80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12110.4</v>
      </c>
      <c r="F154" s="32">
        <v>834.3</v>
      </c>
      <c r="G154" s="32"/>
      <c r="H154" s="13"/>
      <c r="I154" s="14"/>
      <c r="J154" s="90">
        <v>6878.6</v>
      </c>
      <c r="K154" s="32">
        <v>536.3</v>
      </c>
      <c r="L154" s="32"/>
      <c r="M154" s="13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5.5" hidden="1">
      <c r="A157" s="17" t="s">
        <v>137</v>
      </c>
      <c r="B157" s="31" t="s">
        <v>15</v>
      </c>
      <c r="C157" s="31" t="s">
        <v>48</v>
      </c>
      <c r="D157" s="31" t="s">
        <v>138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5.5" hidden="1">
      <c r="A159" s="16" t="s">
        <v>137</v>
      </c>
      <c r="B159" s="31" t="s">
        <v>15</v>
      </c>
      <c r="C159" s="31" t="s">
        <v>18</v>
      </c>
      <c r="D159" s="31" t="s">
        <v>138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1" hidden="1">
      <c r="A160" s="25" t="s">
        <v>135</v>
      </c>
      <c r="B160" s="31" t="s">
        <v>169</v>
      </c>
      <c r="C160" s="31" t="s">
        <v>136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169</v>
      </c>
      <c r="C161" s="31" t="s">
        <v>139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5.5" hidden="1">
      <c r="A162" s="22" t="s">
        <v>329</v>
      </c>
      <c r="B162" s="31" t="s">
        <v>169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5.5" hidden="1">
      <c r="A163" s="17" t="s">
        <v>137</v>
      </c>
      <c r="B163" s="31" t="s">
        <v>169</v>
      </c>
      <c r="C163" s="31" t="s">
        <v>233</v>
      </c>
      <c r="D163" s="31" t="s">
        <v>138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5.5" hidden="1">
      <c r="A164" s="22" t="s">
        <v>326</v>
      </c>
      <c r="B164" s="31" t="s">
        <v>169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5.5" hidden="1">
      <c r="A165" s="17" t="s">
        <v>137</v>
      </c>
      <c r="B165" s="31" t="s">
        <v>169</v>
      </c>
      <c r="C165" s="31" t="s">
        <v>234</v>
      </c>
      <c r="D165" s="31" t="s">
        <v>138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8.25" hidden="1">
      <c r="A166" s="22" t="s">
        <v>327</v>
      </c>
      <c r="B166" s="31" t="s">
        <v>169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5.5" hidden="1">
      <c r="A167" s="17" t="s">
        <v>137</v>
      </c>
      <c r="B167" s="31" t="s">
        <v>169</v>
      </c>
      <c r="C167" s="31" t="s">
        <v>235</v>
      </c>
      <c r="D167" s="31" t="s">
        <v>138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8.25" hidden="1">
      <c r="A168" s="22" t="s">
        <v>328</v>
      </c>
      <c r="B168" s="31" t="s">
        <v>169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5.5" hidden="1">
      <c r="A169" s="17" t="s">
        <v>137</v>
      </c>
      <c r="B169" s="31" t="s">
        <v>169</v>
      </c>
      <c r="C169" s="31" t="s">
        <v>232</v>
      </c>
      <c r="D169" s="31" t="s">
        <v>138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5.5" hidden="1">
      <c r="A170" s="22" t="s">
        <v>323</v>
      </c>
      <c r="B170" s="31" t="s">
        <v>169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5.5" hidden="1">
      <c r="A171" s="17" t="s">
        <v>137</v>
      </c>
      <c r="B171" s="31" t="s">
        <v>169</v>
      </c>
      <c r="C171" s="31" t="s">
        <v>236</v>
      </c>
      <c r="D171" s="31" t="s">
        <v>138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208</v>
      </c>
      <c r="B172" s="12" t="s">
        <v>174</v>
      </c>
      <c r="C172" s="12" t="s">
        <v>209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1" hidden="1">
      <c r="A173" s="49" t="s">
        <v>298</v>
      </c>
      <c r="B173" s="12" t="s">
        <v>174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174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201.6</v>
      </c>
      <c r="F175" s="35">
        <f>F176</f>
        <v>25</v>
      </c>
      <c r="G175" s="81">
        <f>F175/F326*100</f>
        <v>0.4792301646634845</v>
      </c>
      <c r="H175" s="80">
        <f>F175/E175*100</f>
        <v>12.400793650793652</v>
      </c>
      <c r="I175" s="36"/>
      <c r="J175" s="93">
        <f>J176</f>
        <v>191.4</v>
      </c>
      <c r="K175" s="93">
        <f>K176</f>
        <v>21.7</v>
      </c>
      <c r="L175" s="81">
        <f>K175/K326*100</f>
        <v>0.37209780856682334</v>
      </c>
      <c r="M175" s="81">
        <f>K175/J175*100</f>
        <v>11.337513061650991</v>
      </c>
      <c r="N175" s="80"/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201.6</v>
      </c>
      <c r="F176" s="13">
        <v>25</v>
      </c>
      <c r="G176" s="13"/>
      <c r="H176" s="85">
        <f aca="true" t="shared" si="8" ref="H176:H198">F176/E176*100</f>
        <v>12.400793650793652</v>
      </c>
      <c r="I176" s="14"/>
      <c r="J176" s="13">
        <v>191.4</v>
      </c>
      <c r="K176" s="13">
        <v>21.7</v>
      </c>
      <c r="L176" s="13"/>
      <c r="M176" s="85">
        <f>K176/J176*100</f>
        <v>11.337513061650991</v>
      </c>
      <c r="N176" s="13"/>
    </row>
    <row r="177" spans="1:14" s="4" customFormat="1" ht="25.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8"/>
        <v>0</v>
      </c>
      <c r="I177" s="14"/>
      <c r="J177" s="89"/>
      <c r="K177" s="89"/>
      <c r="L177" s="13"/>
      <c r="M177" s="86" t="e">
        <f aca="true" t="shared" si="9" ref="M177:M198">K177/J177*100</f>
        <v>#DIV/0!</v>
      </c>
      <c r="N177" s="13"/>
    </row>
    <row r="178" spans="1:14" s="4" customFormat="1" ht="12.75" hidden="1">
      <c r="A178" s="17" t="s">
        <v>132</v>
      </c>
      <c r="B178" s="12" t="s">
        <v>62</v>
      </c>
      <c r="C178" s="12" t="s">
        <v>188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8"/>
        <v>0</v>
      </c>
      <c r="I178" s="14"/>
      <c r="J178" s="89"/>
      <c r="K178" s="89"/>
      <c r="L178" s="13"/>
      <c r="M178" s="86" t="e">
        <f t="shared" si="9"/>
        <v>#DIV/0!</v>
      </c>
      <c r="N178" s="13"/>
    </row>
    <row r="179" spans="1:14" s="4" customFormat="1" ht="12.75" hidden="1">
      <c r="A179" s="17" t="s">
        <v>164</v>
      </c>
      <c r="B179" s="12" t="s">
        <v>62</v>
      </c>
      <c r="C179" s="12" t="s">
        <v>188</v>
      </c>
      <c r="D179" s="12" t="s">
        <v>163</v>
      </c>
      <c r="E179" s="13">
        <f>1727+7+200</f>
        <v>1934</v>
      </c>
      <c r="F179" s="13"/>
      <c r="G179" s="13">
        <v>125.5</v>
      </c>
      <c r="H179" s="85">
        <f t="shared" si="8"/>
        <v>0</v>
      </c>
      <c r="I179" s="14"/>
      <c r="J179" s="89"/>
      <c r="K179" s="89"/>
      <c r="L179" s="13"/>
      <c r="M179" s="86" t="e">
        <f t="shared" si="9"/>
        <v>#DIV/0!</v>
      </c>
      <c r="N179" s="13"/>
    </row>
    <row r="180" spans="1:14" s="4" customFormat="1" ht="25.5" hidden="1">
      <c r="A180" s="17" t="s">
        <v>91</v>
      </c>
      <c r="B180" s="12" t="s">
        <v>62</v>
      </c>
      <c r="C180" s="12" t="s">
        <v>271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8"/>
        <v>0</v>
      </c>
      <c r="I180" s="14"/>
      <c r="J180" s="89"/>
      <c r="K180" s="89"/>
      <c r="L180" s="13"/>
      <c r="M180" s="86" t="e">
        <f t="shared" si="9"/>
        <v>#DIV/0!</v>
      </c>
      <c r="N180" s="13"/>
    </row>
    <row r="181" spans="1:14" s="4" customFormat="1" ht="12.75" hidden="1">
      <c r="A181" s="17" t="s">
        <v>164</v>
      </c>
      <c r="B181" s="12" t="s">
        <v>62</v>
      </c>
      <c r="C181" s="12" t="s">
        <v>271</v>
      </c>
      <c r="D181" s="12" t="s">
        <v>163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8"/>
        <v>0</v>
      </c>
      <c r="I181" s="14"/>
      <c r="J181" s="89"/>
      <c r="K181" s="89"/>
      <c r="L181" s="13"/>
      <c r="M181" s="86" t="e">
        <f t="shared" si="9"/>
        <v>#DIV/0!</v>
      </c>
      <c r="N181" s="13"/>
    </row>
    <row r="182" spans="1:14" s="4" customFormat="1" ht="25.5" hidden="1">
      <c r="A182" s="56" t="s">
        <v>330</v>
      </c>
      <c r="B182" s="12" t="s">
        <v>62</v>
      </c>
      <c r="C182" s="12" t="s">
        <v>272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8"/>
        <v>0</v>
      </c>
      <c r="I182" s="14"/>
      <c r="J182" s="89"/>
      <c r="K182" s="89"/>
      <c r="L182" s="13"/>
      <c r="M182" s="86" t="e">
        <f t="shared" si="9"/>
        <v>#DIV/0!</v>
      </c>
      <c r="N182" s="13"/>
    </row>
    <row r="183" spans="1:14" s="4" customFormat="1" ht="12.75" hidden="1">
      <c r="A183" s="22" t="s">
        <v>164</v>
      </c>
      <c r="B183" s="12" t="s">
        <v>62</v>
      </c>
      <c r="C183" s="12" t="s">
        <v>272</v>
      </c>
      <c r="D183" s="12" t="s">
        <v>163</v>
      </c>
      <c r="E183" s="13">
        <v>55</v>
      </c>
      <c r="F183" s="13"/>
      <c r="G183" s="13">
        <v>25.4</v>
      </c>
      <c r="H183" s="85">
        <f t="shared" si="8"/>
        <v>0</v>
      </c>
      <c r="I183" s="14"/>
      <c r="J183" s="89"/>
      <c r="K183" s="89"/>
      <c r="L183" s="13"/>
      <c r="M183" s="86" t="e">
        <f t="shared" si="9"/>
        <v>#DIV/0!</v>
      </c>
      <c r="N183" s="13"/>
    </row>
    <row r="184" spans="1:14" s="4" customFormat="1" ht="25.5" hidden="1">
      <c r="A184" s="56" t="s">
        <v>331</v>
      </c>
      <c r="B184" s="12" t="s">
        <v>62</v>
      </c>
      <c r="C184" s="12" t="s">
        <v>273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8"/>
        <v>0</v>
      </c>
      <c r="I184" s="14"/>
      <c r="J184" s="89"/>
      <c r="K184" s="89"/>
      <c r="L184" s="13"/>
      <c r="M184" s="86" t="e">
        <f t="shared" si="9"/>
        <v>#DIV/0!</v>
      </c>
      <c r="N184" s="13"/>
    </row>
    <row r="185" spans="1:14" s="4" customFormat="1" ht="12.75" hidden="1">
      <c r="A185" s="22" t="s">
        <v>164</v>
      </c>
      <c r="B185" s="12" t="s">
        <v>62</v>
      </c>
      <c r="C185" s="12" t="s">
        <v>273</v>
      </c>
      <c r="D185" s="12" t="s">
        <v>163</v>
      </c>
      <c r="E185" s="13">
        <v>35</v>
      </c>
      <c r="F185" s="13"/>
      <c r="G185" s="13">
        <v>19.4</v>
      </c>
      <c r="H185" s="85">
        <f t="shared" si="8"/>
        <v>0</v>
      </c>
      <c r="I185" s="14"/>
      <c r="J185" s="89"/>
      <c r="K185" s="89"/>
      <c r="L185" s="13"/>
      <c r="M185" s="86" t="e">
        <f t="shared" si="9"/>
        <v>#DIV/0!</v>
      </c>
      <c r="N185" s="13"/>
    </row>
    <row r="186" spans="1:14" s="4" customFormat="1" ht="25.5" hidden="1">
      <c r="A186" s="56" t="s">
        <v>332</v>
      </c>
      <c r="B186" s="12" t="s">
        <v>62</v>
      </c>
      <c r="C186" s="12" t="s">
        <v>274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8"/>
        <v>0</v>
      </c>
      <c r="I186" s="14"/>
      <c r="J186" s="89"/>
      <c r="K186" s="89"/>
      <c r="L186" s="13"/>
      <c r="M186" s="86" t="e">
        <f t="shared" si="9"/>
        <v>#DIV/0!</v>
      </c>
      <c r="N186" s="13"/>
    </row>
    <row r="187" spans="1:14" s="4" customFormat="1" ht="12.75" hidden="1">
      <c r="A187" s="17" t="s">
        <v>164</v>
      </c>
      <c r="B187" s="12" t="s">
        <v>62</v>
      </c>
      <c r="C187" s="12" t="s">
        <v>274</v>
      </c>
      <c r="D187" s="12" t="s">
        <v>163</v>
      </c>
      <c r="E187" s="13">
        <v>1</v>
      </c>
      <c r="F187" s="13"/>
      <c r="G187" s="13">
        <v>0</v>
      </c>
      <c r="H187" s="85">
        <f t="shared" si="8"/>
        <v>0</v>
      </c>
      <c r="I187" s="14"/>
      <c r="J187" s="89"/>
      <c r="K187" s="89"/>
      <c r="L187" s="13"/>
      <c r="M187" s="86" t="e">
        <f t="shared" si="9"/>
        <v>#DIV/0!</v>
      </c>
      <c r="N187" s="13"/>
    </row>
    <row r="188" spans="1:14" s="4" customFormat="1" ht="25.5" hidden="1">
      <c r="A188" s="26" t="s">
        <v>239</v>
      </c>
      <c r="B188" s="12" t="s">
        <v>62</v>
      </c>
      <c r="C188" s="12" t="s">
        <v>275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8"/>
        <v>0</v>
      </c>
      <c r="I188" s="14"/>
      <c r="J188" s="89"/>
      <c r="K188" s="89"/>
      <c r="L188" s="13"/>
      <c r="M188" s="86" t="e">
        <f t="shared" si="9"/>
        <v>#DIV/0!</v>
      </c>
      <c r="N188" s="13"/>
    </row>
    <row r="189" spans="1:14" s="4" customFormat="1" ht="12.75" hidden="1">
      <c r="A189" s="17" t="s">
        <v>164</v>
      </c>
      <c r="B189" s="12" t="s">
        <v>62</v>
      </c>
      <c r="C189" s="12" t="s">
        <v>275</v>
      </c>
      <c r="D189" s="12" t="s">
        <v>163</v>
      </c>
      <c r="E189" s="13">
        <v>5092.5</v>
      </c>
      <c r="F189" s="13"/>
      <c r="G189" s="13">
        <v>3548.9</v>
      </c>
      <c r="H189" s="85">
        <f t="shared" si="8"/>
        <v>0</v>
      </c>
      <c r="I189" s="14"/>
      <c r="J189" s="89"/>
      <c r="K189" s="89"/>
      <c r="L189" s="13"/>
      <c r="M189" s="86" t="e">
        <f t="shared" si="9"/>
        <v>#DIV/0!</v>
      </c>
      <c r="N189" s="13"/>
    </row>
    <row r="190" spans="1:14" s="4" customFormat="1" ht="25.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8"/>
        <v>0</v>
      </c>
      <c r="I190" s="14"/>
      <c r="J190" s="89"/>
      <c r="K190" s="89"/>
      <c r="L190" s="13"/>
      <c r="M190" s="86" t="e">
        <f t="shared" si="9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9"/>
      <c r="K191" s="89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164</v>
      </c>
      <c r="B192" s="12" t="s">
        <v>62</v>
      </c>
      <c r="C192" s="12" t="s">
        <v>25</v>
      </c>
      <c r="D192" s="12" t="s">
        <v>163</v>
      </c>
      <c r="E192" s="13">
        <v>8746</v>
      </c>
      <c r="F192" s="13"/>
      <c r="G192" s="13">
        <v>4051.9</v>
      </c>
      <c r="H192" s="85">
        <f t="shared" si="8"/>
        <v>0</v>
      </c>
      <c r="I192" s="14"/>
      <c r="J192" s="89"/>
      <c r="K192" s="89"/>
      <c r="L192" s="13"/>
      <c r="M192" s="86" t="e">
        <f t="shared" si="9"/>
        <v>#DIV/0!</v>
      </c>
      <c r="N192" s="13"/>
    </row>
    <row r="193" spans="1:14" s="4" customFormat="1" ht="12.75" hidden="1">
      <c r="A193" s="49" t="s">
        <v>208</v>
      </c>
      <c r="B193" s="12" t="s">
        <v>62</v>
      </c>
      <c r="C193" s="12" t="s">
        <v>209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8"/>
        <v>0</v>
      </c>
      <c r="I193" s="14"/>
      <c r="J193" s="89"/>
      <c r="K193" s="89"/>
      <c r="L193" s="13"/>
      <c r="M193" s="86" t="e">
        <f t="shared" si="9"/>
        <v>#DIV/0!</v>
      </c>
      <c r="N193" s="13"/>
    </row>
    <row r="194" spans="1:16" s="4" customFormat="1" ht="51" hidden="1">
      <c r="A194" s="22" t="s">
        <v>286</v>
      </c>
      <c r="B194" s="24" t="s">
        <v>62</v>
      </c>
      <c r="C194" s="24" t="s">
        <v>288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8"/>
        <v>0</v>
      </c>
      <c r="I194" s="52"/>
      <c r="J194" s="96"/>
      <c r="K194" s="96"/>
      <c r="L194" s="30"/>
      <c r="M194" s="86" t="e">
        <f t="shared" si="9"/>
        <v>#DIV/0!</v>
      </c>
      <c r="N194" s="30"/>
      <c r="O194" s="53"/>
      <c r="P194" s="53"/>
    </row>
    <row r="195" spans="1:16" s="54" customFormat="1" ht="12.75" hidden="1">
      <c r="A195" s="22" t="s">
        <v>289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6"/>
      <c r="K195" s="96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164</v>
      </c>
      <c r="B196" s="24" t="s">
        <v>62</v>
      </c>
      <c r="C196" s="24" t="s">
        <v>290</v>
      </c>
      <c r="D196" s="24" t="s">
        <v>163</v>
      </c>
      <c r="E196" s="30">
        <v>7830</v>
      </c>
      <c r="F196" s="30"/>
      <c r="G196" s="30">
        <v>3454.1</v>
      </c>
      <c r="H196" s="85">
        <f t="shared" si="8"/>
        <v>0</v>
      </c>
      <c r="I196" s="52"/>
      <c r="J196" s="96"/>
      <c r="K196" s="96"/>
      <c r="L196" s="30"/>
      <c r="M196" s="86" t="e">
        <f t="shared" si="9"/>
        <v>#DIV/0!</v>
      </c>
      <c r="N196" s="30"/>
      <c r="O196" s="53"/>
      <c r="P196" s="53"/>
    </row>
    <row r="197" spans="1:16" s="54" customFormat="1" ht="63.75" hidden="1">
      <c r="A197" s="57" t="s">
        <v>284</v>
      </c>
      <c r="B197" s="24" t="s">
        <v>62</v>
      </c>
      <c r="C197" s="24" t="s">
        <v>285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8"/>
        <v>0</v>
      </c>
      <c r="I197" s="52"/>
      <c r="J197" s="96"/>
      <c r="K197" s="96"/>
      <c r="L197" s="30"/>
      <c r="M197" s="86" t="e">
        <f t="shared" si="9"/>
        <v>#DIV/0!</v>
      </c>
      <c r="N197" s="30"/>
      <c r="O197" s="53"/>
      <c r="P197" s="53"/>
    </row>
    <row r="198" spans="1:16" s="54" customFormat="1" ht="12.75" hidden="1">
      <c r="A198" s="22" t="s">
        <v>164</v>
      </c>
      <c r="B198" s="24" t="s">
        <v>62</v>
      </c>
      <c r="C198" s="24" t="s">
        <v>285</v>
      </c>
      <c r="D198" s="24" t="s">
        <v>163</v>
      </c>
      <c r="E198" s="30">
        <v>1380</v>
      </c>
      <c r="F198" s="30"/>
      <c r="G198" s="30">
        <v>1371.8</v>
      </c>
      <c r="H198" s="85">
        <f t="shared" si="8"/>
        <v>0</v>
      </c>
      <c r="I198" s="52"/>
      <c r="J198" s="96"/>
      <c r="K198" s="96"/>
      <c r="L198" s="30"/>
      <c r="M198" s="86" t="e">
        <f t="shared" si="9"/>
        <v>#DIV/0!</v>
      </c>
      <c r="N198" s="30"/>
      <c r="O198" s="53"/>
      <c r="P198" s="53"/>
    </row>
    <row r="199" spans="1:14" s="4" customFormat="1" ht="12.75" hidden="1">
      <c r="A199" s="55" t="s">
        <v>189</v>
      </c>
      <c r="B199" s="12" t="s">
        <v>96</v>
      </c>
      <c r="C199" s="12" t="s">
        <v>190</v>
      </c>
      <c r="D199" s="12" t="s">
        <v>58</v>
      </c>
      <c r="E199" s="13">
        <f aca="true" t="shared" si="10" ref="E199:G200">E200</f>
        <v>8500.1</v>
      </c>
      <c r="F199" s="13">
        <f t="shared" si="10"/>
        <v>8500.1</v>
      </c>
      <c r="G199" s="13">
        <f t="shared" si="10"/>
        <v>7060</v>
      </c>
      <c r="H199" s="13"/>
      <c r="I199" s="14"/>
      <c r="J199" s="89"/>
      <c r="K199" s="89"/>
      <c r="L199" s="13"/>
      <c r="M199" s="13">
        <f>M200</f>
        <v>7060</v>
      </c>
      <c r="N199" s="13"/>
    </row>
    <row r="200" spans="1:14" s="4" customFormat="1" ht="76.5" hidden="1">
      <c r="A200" s="58" t="s">
        <v>199</v>
      </c>
      <c r="B200" s="12" t="s">
        <v>96</v>
      </c>
      <c r="C200" s="12" t="s">
        <v>191</v>
      </c>
      <c r="D200" s="12" t="s">
        <v>58</v>
      </c>
      <c r="E200" s="13">
        <f t="shared" si="10"/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12.75" hidden="1">
      <c r="A201" s="59" t="s">
        <v>192</v>
      </c>
      <c r="B201" s="12" t="s">
        <v>96</v>
      </c>
      <c r="C201" s="12" t="s">
        <v>191</v>
      </c>
      <c r="D201" s="12" t="s">
        <v>193</v>
      </c>
      <c r="E201" s="13">
        <v>8500.1</v>
      </c>
      <c r="F201" s="13">
        <v>8500.1</v>
      </c>
      <c r="G201" s="13">
        <v>7060</v>
      </c>
      <c r="H201" s="13"/>
      <c r="I201" s="14"/>
      <c r="J201" s="89"/>
      <c r="K201" s="89"/>
      <c r="L201" s="13"/>
      <c r="M201" s="13">
        <v>7060</v>
      </c>
      <c r="N201" s="13"/>
    </row>
    <row r="202" spans="1:14" s="4" customFormat="1" ht="76.5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9"/>
      <c r="K202" s="89"/>
      <c r="L202" s="13"/>
      <c r="M202" s="13">
        <f>M203</f>
        <v>857.3</v>
      </c>
      <c r="N202" s="13"/>
    </row>
    <row r="203" spans="1:14" s="4" customFormat="1" ht="25.5" hidden="1">
      <c r="A203" s="17" t="s">
        <v>91</v>
      </c>
      <c r="B203" s="12" t="s">
        <v>96</v>
      </c>
      <c r="C203" s="12" t="s">
        <v>183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9"/>
      <c r="K203" s="89"/>
      <c r="L203" s="13"/>
      <c r="M203" s="13">
        <f>M214+M204+M206+M208+M210+M212</f>
        <v>857.3</v>
      </c>
      <c r="N203" s="13"/>
    </row>
    <row r="204" spans="1:14" s="4" customFormat="1" ht="76.5" hidden="1">
      <c r="A204" s="22" t="s">
        <v>333</v>
      </c>
      <c r="B204" s="31" t="s">
        <v>96</v>
      </c>
      <c r="C204" s="31" t="s">
        <v>245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90"/>
      <c r="K204" s="90"/>
      <c r="L204" s="32"/>
      <c r="M204" s="32"/>
      <c r="N204" s="32"/>
    </row>
    <row r="205" spans="1:14" s="4" customFormat="1" ht="25.5" hidden="1">
      <c r="A205" s="22" t="s">
        <v>91</v>
      </c>
      <c r="B205" s="31" t="s">
        <v>96</v>
      </c>
      <c r="C205" s="31" t="s">
        <v>245</v>
      </c>
      <c r="D205" s="31" t="s">
        <v>163</v>
      </c>
      <c r="E205" s="32">
        <v>192.8</v>
      </c>
      <c r="F205" s="32"/>
      <c r="G205" s="32"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76.5" hidden="1">
      <c r="A206" s="22" t="s">
        <v>334</v>
      </c>
      <c r="B206" s="31" t="s">
        <v>96</v>
      </c>
      <c r="C206" s="31" t="s">
        <v>244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25.5" hidden="1">
      <c r="A207" s="22" t="s">
        <v>91</v>
      </c>
      <c r="B207" s="31" t="s">
        <v>96</v>
      </c>
      <c r="C207" s="31" t="s">
        <v>244</v>
      </c>
      <c r="D207" s="31" t="s">
        <v>163</v>
      </c>
      <c r="E207" s="32">
        <v>108.8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3.75" customHeight="1" hidden="1">
      <c r="A208" s="22" t="s">
        <v>335</v>
      </c>
      <c r="B208" s="31" t="s">
        <v>96</v>
      </c>
      <c r="C208" s="31" t="s">
        <v>243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22" t="s">
        <v>164</v>
      </c>
      <c r="B209" s="31" t="s">
        <v>96</v>
      </c>
      <c r="C209" s="31" t="s">
        <v>243</v>
      </c>
      <c r="D209" s="31" t="s">
        <v>163</v>
      </c>
      <c r="E209" s="32">
        <v>2.9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89.25" hidden="1">
      <c r="A210" s="22" t="s">
        <v>336</v>
      </c>
      <c r="B210" s="31" t="s">
        <v>96</v>
      </c>
      <c r="C210" s="31" t="s">
        <v>242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17" t="s">
        <v>164</v>
      </c>
      <c r="B211" s="31" t="s">
        <v>96</v>
      </c>
      <c r="C211" s="31" t="s">
        <v>242</v>
      </c>
      <c r="D211" s="31" t="s">
        <v>163</v>
      </c>
      <c r="E211" s="32">
        <v>260</v>
      </c>
      <c r="F211" s="32"/>
      <c r="G211" s="32"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25.5" hidden="1">
      <c r="A212" s="17" t="s">
        <v>351</v>
      </c>
      <c r="B212" s="31" t="s">
        <v>96</v>
      </c>
      <c r="C212" s="31" t="s">
        <v>241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90"/>
      <c r="K212" s="90"/>
      <c r="L212" s="32"/>
      <c r="M212" s="32">
        <f>M213</f>
        <v>857.3</v>
      </c>
      <c r="N212" s="32"/>
    </row>
    <row r="213" spans="1:14" s="4" customFormat="1" ht="12.75" hidden="1">
      <c r="A213" s="17" t="s">
        <v>164</v>
      </c>
      <c r="B213" s="31" t="s">
        <v>96</v>
      </c>
      <c r="C213" s="31" t="s">
        <v>241</v>
      </c>
      <c r="D213" s="31" t="s">
        <v>163</v>
      </c>
      <c r="E213" s="32">
        <v>2362.7</v>
      </c>
      <c r="F213" s="32">
        <v>2362.7</v>
      </c>
      <c r="G213" s="32">
        <v>857.3</v>
      </c>
      <c r="H213" s="32"/>
      <c r="I213" s="14"/>
      <c r="J213" s="90"/>
      <c r="K213" s="90"/>
      <c r="L213" s="32"/>
      <c r="M213" s="32">
        <v>857.3</v>
      </c>
      <c r="N213" s="32"/>
    </row>
    <row r="214" spans="1:14" s="4" customFormat="1" ht="89.25" hidden="1">
      <c r="A214" s="17" t="s">
        <v>313</v>
      </c>
      <c r="B214" s="31" t="s">
        <v>96</v>
      </c>
      <c r="C214" s="31" t="s">
        <v>240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90"/>
      <c r="K214" s="90"/>
      <c r="L214" s="32"/>
      <c r="M214" s="32">
        <f>M215</f>
        <v>0</v>
      </c>
      <c r="N214" s="32"/>
    </row>
    <row r="215" spans="1:14" s="4" customFormat="1" ht="12.75" hidden="1">
      <c r="A215" s="17" t="s">
        <v>164</v>
      </c>
      <c r="B215" s="31" t="s">
        <v>96</v>
      </c>
      <c r="C215" s="31" t="s">
        <v>240</v>
      </c>
      <c r="D215" s="31" t="s">
        <v>163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90"/>
      <c r="K215" s="90"/>
      <c r="L215" s="32"/>
      <c r="M215" s="32">
        <v>0</v>
      </c>
      <c r="N215" s="32"/>
    </row>
    <row r="216" spans="1:14" s="4" customFormat="1" ht="12.75" hidden="1">
      <c r="A216" s="49" t="s">
        <v>208</v>
      </c>
      <c r="B216" s="31" t="s">
        <v>96</v>
      </c>
      <c r="C216" s="31" t="s">
        <v>209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90"/>
      <c r="K216" s="90"/>
      <c r="L216" s="32"/>
      <c r="M216" s="32"/>
      <c r="N216" s="32"/>
    </row>
    <row r="217" spans="1:14" s="4" customFormat="1" ht="51" hidden="1">
      <c r="A217" s="17" t="s">
        <v>286</v>
      </c>
      <c r="B217" s="31" t="s">
        <v>96</v>
      </c>
      <c r="C217" s="31" t="s">
        <v>288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12.75" hidden="1">
      <c r="A218" s="17" t="s">
        <v>291</v>
      </c>
      <c r="B218" s="31" t="s">
        <v>96</v>
      </c>
      <c r="C218" s="31" t="s">
        <v>293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164</v>
      </c>
      <c r="B219" s="31" t="s">
        <v>96</v>
      </c>
      <c r="C219" s="31" t="s">
        <v>293</v>
      </c>
      <c r="D219" s="31" t="s">
        <v>163</v>
      </c>
      <c r="E219" s="32">
        <v>300</v>
      </c>
      <c r="F219" s="32"/>
      <c r="G219" s="32"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25.5" hidden="1">
      <c r="A220" s="17" t="s">
        <v>292</v>
      </c>
      <c r="B220" s="31" t="s">
        <v>96</v>
      </c>
      <c r="C220" s="31" t="s">
        <v>294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164</v>
      </c>
      <c r="B221" s="31" t="s">
        <v>96</v>
      </c>
      <c r="C221" s="31" t="s">
        <v>294</v>
      </c>
      <c r="D221" s="31" t="s">
        <v>163</v>
      </c>
      <c r="E221" s="32">
        <v>415</v>
      </c>
      <c r="F221" s="32"/>
      <c r="G221" s="32"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25.5" hidden="1">
      <c r="A222" s="17" t="s">
        <v>287</v>
      </c>
      <c r="B222" s="31" t="s">
        <v>96</v>
      </c>
      <c r="C222" s="31" t="s">
        <v>295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164</v>
      </c>
      <c r="B223" s="31" t="s">
        <v>96</v>
      </c>
      <c r="C223" s="31" t="s">
        <v>295</v>
      </c>
      <c r="D223" s="31" t="s">
        <v>163</v>
      </c>
      <c r="E223" s="32">
        <f>28896-2300</f>
        <v>26596</v>
      </c>
      <c r="F223" s="32"/>
      <c r="G223" s="32"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>
      <c r="A224" s="33" t="s">
        <v>384</v>
      </c>
      <c r="B224" s="7" t="s">
        <v>99</v>
      </c>
      <c r="C224" s="7" t="s">
        <v>73</v>
      </c>
      <c r="D224" s="7" t="s">
        <v>58</v>
      </c>
      <c r="E224" s="47">
        <f>E225</f>
        <v>1860.9</v>
      </c>
      <c r="F224" s="47">
        <f>F225</f>
        <v>115.1</v>
      </c>
      <c r="G224" s="82">
        <f>F224/F326*100</f>
        <v>2.2063756781106827</v>
      </c>
      <c r="H224" s="80">
        <f>F224/E224*100</f>
        <v>6.185179214358643</v>
      </c>
      <c r="I224" s="36"/>
      <c r="J224" s="92">
        <f>J225</f>
        <v>1198.4</v>
      </c>
      <c r="K224" s="92">
        <f>K225</f>
        <v>203.4</v>
      </c>
      <c r="L224" s="82">
        <f>K224/K326*100</f>
        <v>3.4877739291470915</v>
      </c>
      <c r="M224" s="82">
        <f>K224/J224*100</f>
        <v>16.972630173564752</v>
      </c>
      <c r="N224" s="80">
        <f>F224/K224*100</f>
        <v>56.588003933136676</v>
      </c>
    </row>
    <row r="225" spans="1:14" s="4" customFormat="1" ht="12.75">
      <c r="A225" s="25" t="s">
        <v>100</v>
      </c>
      <c r="B225" s="31" t="s">
        <v>101</v>
      </c>
      <c r="C225" s="31" t="s">
        <v>73</v>
      </c>
      <c r="D225" s="31" t="s">
        <v>58</v>
      </c>
      <c r="E225" s="32">
        <v>1860.9</v>
      </c>
      <c r="F225" s="90">
        <v>115.1</v>
      </c>
      <c r="G225" s="32"/>
      <c r="H225" s="85">
        <f aca="true" t="shared" si="11" ref="H225:H270">F225/E225*100</f>
        <v>6.185179214358643</v>
      </c>
      <c r="I225" s="14"/>
      <c r="J225" s="32">
        <v>1198.4</v>
      </c>
      <c r="K225" s="90">
        <v>203.4</v>
      </c>
      <c r="L225" s="32"/>
      <c r="M225" s="85">
        <f>K225/J225*100</f>
        <v>16.972630173564752</v>
      </c>
      <c r="N225" s="32"/>
    </row>
    <row r="226" spans="1:14" s="4" customFormat="1" ht="25.5" hidden="1">
      <c r="A226" s="17" t="s">
        <v>102</v>
      </c>
      <c r="B226" s="12" t="s">
        <v>101</v>
      </c>
      <c r="C226" s="12" t="s">
        <v>103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1"/>
        <v>0</v>
      </c>
      <c r="I226" s="14"/>
      <c r="J226" s="89"/>
      <c r="K226" s="89"/>
      <c r="L226" s="13"/>
      <c r="M226" s="87" t="e">
        <f aca="true" t="shared" si="12" ref="M226:M270">K226/J226*100</f>
        <v>#DIV/0!</v>
      </c>
      <c r="N226" s="13"/>
    </row>
    <row r="227" spans="1:14" s="4" customFormat="1" ht="25.5" hidden="1">
      <c r="A227" s="17" t="s">
        <v>91</v>
      </c>
      <c r="B227" s="37" t="s">
        <v>101</v>
      </c>
      <c r="C227" s="37" t="s">
        <v>176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1"/>
        <v>0</v>
      </c>
      <c r="I227" s="14"/>
      <c r="J227" s="97"/>
      <c r="K227" s="97"/>
      <c r="L227" s="38"/>
      <c r="M227" s="87" t="e">
        <f t="shared" si="12"/>
        <v>#DIV/0!</v>
      </c>
      <c r="N227" s="38"/>
    </row>
    <row r="228" spans="1:14" s="4" customFormat="1" ht="38.25" hidden="1">
      <c r="A228" s="17" t="s">
        <v>175</v>
      </c>
      <c r="B228" s="37" t="s">
        <v>101</v>
      </c>
      <c r="C228" s="37" t="s">
        <v>177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1"/>
        <v>0</v>
      </c>
      <c r="I228" s="14"/>
      <c r="J228" s="97"/>
      <c r="K228" s="97"/>
      <c r="L228" s="38"/>
      <c r="M228" s="87" t="e">
        <f t="shared" si="12"/>
        <v>#DIV/0!</v>
      </c>
      <c r="N228" s="38"/>
    </row>
    <row r="229" spans="1:14" s="4" customFormat="1" ht="12.75" hidden="1">
      <c r="A229" s="17" t="s">
        <v>164</v>
      </c>
      <c r="B229" s="37" t="s">
        <v>101</v>
      </c>
      <c r="C229" s="37" t="s">
        <v>177</v>
      </c>
      <c r="D229" s="37" t="s">
        <v>163</v>
      </c>
      <c r="E229" s="38">
        <v>60</v>
      </c>
      <c r="F229" s="38"/>
      <c r="G229" s="38">
        <v>18.1</v>
      </c>
      <c r="H229" s="85">
        <f t="shared" si="11"/>
        <v>0</v>
      </c>
      <c r="I229" s="14"/>
      <c r="J229" s="97"/>
      <c r="K229" s="97"/>
      <c r="L229" s="38"/>
      <c r="M229" s="87" t="e">
        <f t="shared" si="12"/>
        <v>#DIV/0!</v>
      </c>
      <c r="N229" s="38"/>
    </row>
    <row r="230" spans="1:14" s="4" customFormat="1" ht="38.25" hidden="1">
      <c r="A230" s="22" t="s">
        <v>337</v>
      </c>
      <c r="B230" s="37" t="s">
        <v>101</v>
      </c>
      <c r="C230" s="37" t="s">
        <v>249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1"/>
        <v>0</v>
      </c>
      <c r="I230" s="14"/>
      <c r="J230" s="97"/>
      <c r="K230" s="97"/>
      <c r="L230" s="38"/>
      <c r="M230" s="87" t="e">
        <f t="shared" si="12"/>
        <v>#DIV/0!</v>
      </c>
      <c r="N230" s="38"/>
    </row>
    <row r="231" spans="1:14" s="4" customFormat="1" ht="12.75" hidden="1">
      <c r="A231" s="22" t="s">
        <v>164</v>
      </c>
      <c r="B231" s="37" t="s">
        <v>101</v>
      </c>
      <c r="C231" s="37" t="s">
        <v>249</v>
      </c>
      <c r="D231" s="37" t="s">
        <v>163</v>
      </c>
      <c r="E231" s="38">
        <v>350</v>
      </c>
      <c r="F231" s="38"/>
      <c r="G231" s="38">
        <v>280.8</v>
      </c>
      <c r="H231" s="85">
        <f t="shared" si="11"/>
        <v>0</v>
      </c>
      <c r="I231" s="14"/>
      <c r="J231" s="97"/>
      <c r="K231" s="97"/>
      <c r="L231" s="38"/>
      <c r="M231" s="87" t="e">
        <f t="shared" si="12"/>
        <v>#DIV/0!</v>
      </c>
      <c r="N231" s="38"/>
    </row>
    <row r="232" spans="1:14" s="4" customFormat="1" ht="38.25" hidden="1">
      <c r="A232" s="22" t="s">
        <v>338</v>
      </c>
      <c r="B232" s="37" t="s">
        <v>101</v>
      </c>
      <c r="C232" s="37" t="s">
        <v>248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1"/>
        <v>0</v>
      </c>
      <c r="I232" s="52"/>
      <c r="J232" s="98"/>
      <c r="K232" s="98"/>
      <c r="L232" s="39"/>
      <c r="M232" s="87" t="e">
        <f t="shared" si="12"/>
        <v>#DIV/0!</v>
      </c>
      <c r="N232" s="38"/>
    </row>
    <row r="233" spans="1:14" s="4" customFormat="1" ht="12.75" hidden="1">
      <c r="A233" s="22" t="s">
        <v>164</v>
      </c>
      <c r="B233" s="37" t="s">
        <v>101</v>
      </c>
      <c r="C233" s="37" t="s">
        <v>248</v>
      </c>
      <c r="D233" s="37" t="s">
        <v>163</v>
      </c>
      <c r="E233" s="39">
        <f>250+8.9</f>
        <v>258.9</v>
      </c>
      <c r="F233" s="39"/>
      <c r="G233" s="39">
        <v>258.9</v>
      </c>
      <c r="H233" s="85">
        <f t="shared" si="11"/>
        <v>0</v>
      </c>
      <c r="I233" s="52"/>
      <c r="J233" s="98"/>
      <c r="K233" s="98"/>
      <c r="L233" s="39"/>
      <c r="M233" s="87" t="e">
        <f t="shared" si="12"/>
        <v>#DIV/0!</v>
      </c>
      <c r="N233" s="38"/>
    </row>
    <row r="234" spans="1:14" s="4" customFormat="1" ht="38.25" hidden="1">
      <c r="A234" s="22" t="s">
        <v>339</v>
      </c>
      <c r="B234" s="37" t="s">
        <v>101</v>
      </c>
      <c r="C234" s="37" t="s">
        <v>247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1"/>
        <v>0</v>
      </c>
      <c r="I234" s="14"/>
      <c r="J234" s="97"/>
      <c r="K234" s="97"/>
      <c r="L234" s="38"/>
      <c r="M234" s="87" t="e">
        <f t="shared" si="12"/>
        <v>#DIV/0!</v>
      </c>
      <c r="N234" s="38"/>
    </row>
    <row r="235" spans="1:14" s="4" customFormat="1" ht="12.75" hidden="1">
      <c r="A235" s="22" t="s">
        <v>164</v>
      </c>
      <c r="B235" s="37" t="s">
        <v>101</v>
      </c>
      <c r="C235" s="37" t="s">
        <v>247</v>
      </c>
      <c r="D235" s="37" t="s">
        <v>163</v>
      </c>
      <c r="E235" s="38">
        <v>20</v>
      </c>
      <c r="F235" s="38"/>
      <c r="G235" s="38">
        <v>20.4</v>
      </c>
      <c r="H235" s="85">
        <f t="shared" si="11"/>
        <v>0</v>
      </c>
      <c r="I235" s="14"/>
      <c r="J235" s="97"/>
      <c r="K235" s="97"/>
      <c r="L235" s="38"/>
      <c r="M235" s="87" t="e">
        <f t="shared" si="12"/>
        <v>#DIV/0!</v>
      </c>
      <c r="N235" s="38"/>
    </row>
    <row r="236" spans="1:14" s="4" customFormat="1" ht="51" hidden="1">
      <c r="A236" s="22" t="s">
        <v>340</v>
      </c>
      <c r="B236" s="37" t="s">
        <v>101</v>
      </c>
      <c r="C236" s="37" t="s">
        <v>246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1"/>
        <v>0</v>
      </c>
      <c r="I236" s="14"/>
      <c r="J236" s="97"/>
      <c r="K236" s="97"/>
      <c r="L236" s="38"/>
      <c r="M236" s="87" t="e">
        <f t="shared" si="12"/>
        <v>#DIV/0!</v>
      </c>
      <c r="N236" s="38"/>
    </row>
    <row r="237" spans="1:14" s="4" customFormat="1" ht="12.75" hidden="1">
      <c r="A237" s="17" t="s">
        <v>164</v>
      </c>
      <c r="B237" s="37" t="s">
        <v>101</v>
      </c>
      <c r="C237" s="37" t="s">
        <v>246</v>
      </c>
      <c r="D237" s="37" t="s">
        <v>163</v>
      </c>
      <c r="E237" s="38">
        <v>130</v>
      </c>
      <c r="F237" s="38"/>
      <c r="G237" s="38">
        <v>66.4</v>
      </c>
      <c r="H237" s="85">
        <f t="shared" si="11"/>
        <v>0</v>
      </c>
      <c r="I237" s="14"/>
      <c r="J237" s="97"/>
      <c r="K237" s="97"/>
      <c r="L237" s="38"/>
      <c r="M237" s="87" t="e">
        <f t="shared" si="12"/>
        <v>#DIV/0!</v>
      </c>
      <c r="N237" s="38"/>
    </row>
    <row r="238" spans="1:14" s="4" customFormat="1" ht="38.25" hidden="1">
      <c r="A238" s="17" t="s">
        <v>178</v>
      </c>
      <c r="B238" s="37" t="s">
        <v>101</v>
      </c>
      <c r="C238" s="60" t="s">
        <v>348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1"/>
        <v>0</v>
      </c>
      <c r="I238" s="14"/>
      <c r="J238" s="97"/>
      <c r="K238" s="97"/>
      <c r="L238" s="38"/>
      <c r="M238" s="87" t="e">
        <f t="shared" si="12"/>
        <v>#DIV/0!</v>
      </c>
      <c r="N238" s="38"/>
    </row>
    <row r="239" spans="1:14" s="4" customFormat="1" ht="12.75" hidden="1">
      <c r="A239" s="17" t="s">
        <v>164</v>
      </c>
      <c r="B239" s="37" t="s">
        <v>101</v>
      </c>
      <c r="C239" s="60" t="s">
        <v>348</v>
      </c>
      <c r="D239" s="37" t="s">
        <v>163</v>
      </c>
      <c r="E239" s="38">
        <f>-500-30.2+30745.1-8.9</f>
        <v>30205.999999999996</v>
      </c>
      <c r="F239" s="38"/>
      <c r="G239" s="38">
        <v>19809.8</v>
      </c>
      <c r="H239" s="85">
        <f t="shared" si="11"/>
        <v>0</v>
      </c>
      <c r="I239" s="14"/>
      <c r="J239" s="97"/>
      <c r="K239" s="97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66</v>
      </c>
      <c r="B240" s="11" t="s">
        <v>101</v>
      </c>
      <c r="C240" s="11" t="s">
        <v>104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1"/>
        <v>0</v>
      </c>
      <c r="I240" s="14"/>
      <c r="J240" s="89"/>
      <c r="K240" s="89"/>
      <c r="L240" s="13"/>
      <c r="M240" s="87" t="e">
        <f t="shared" si="12"/>
        <v>#DIV/0!</v>
      </c>
      <c r="N240" s="13"/>
    </row>
    <row r="241" spans="1:14" s="4" customFormat="1" ht="25.5" hidden="1">
      <c r="A241" s="17" t="s">
        <v>91</v>
      </c>
      <c r="B241" s="20" t="s">
        <v>101</v>
      </c>
      <c r="C241" s="20" t="s">
        <v>179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1"/>
        <v>0</v>
      </c>
      <c r="I241" s="14"/>
      <c r="J241" s="90"/>
      <c r="K241" s="90"/>
      <c r="L241" s="32"/>
      <c r="M241" s="87" t="e">
        <f t="shared" si="12"/>
        <v>#DIV/0!</v>
      </c>
      <c r="N241" s="32"/>
    </row>
    <row r="242" spans="1:14" s="4" customFormat="1" ht="12.75" hidden="1">
      <c r="A242" s="17" t="s">
        <v>180</v>
      </c>
      <c r="B242" s="20" t="s">
        <v>101</v>
      </c>
      <c r="C242" s="20" t="s">
        <v>181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1"/>
        <v>0</v>
      </c>
      <c r="I242" s="14"/>
      <c r="J242" s="90"/>
      <c r="K242" s="90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164</v>
      </c>
      <c r="B243" s="20" t="s">
        <v>101</v>
      </c>
      <c r="C243" s="20" t="s">
        <v>181</v>
      </c>
      <c r="D243" s="20" t="s">
        <v>163</v>
      </c>
      <c r="E243" s="32">
        <v>70</v>
      </c>
      <c r="F243" s="32"/>
      <c r="G243" s="32">
        <v>9.9</v>
      </c>
      <c r="H243" s="85">
        <f t="shared" si="11"/>
        <v>0</v>
      </c>
      <c r="I243" s="14"/>
      <c r="J243" s="90"/>
      <c r="K243" s="90"/>
      <c r="L243" s="32"/>
      <c r="M243" s="87" t="e">
        <f t="shared" si="12"/>
        <v>#DIV/0!</v>
      </c>
      <c r="N243" s="32"/>
    </row>
    <row r="244" spans="1:14" s="4" customFormat="1" ht="12.75" hidden="1">
      <c r="A244" s="22" t="s">
        <v>341</v>
      </c>
      <c r="B244" s="20" t="s">
        <v>101</v>
      </c>
      <c r="C244" s="20" t="s">
        <v>253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1"/>
        <v>0</v>
      </c>
      <c r="I244" s="14"/>
      <c r="J244" s="90"/>
      <c r="K244" s="90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164</v>
      </c>
      <c r="B245" s="20" t="s">
        <v>101</v>
      </c>
      <c r="C245" s="20" t="s">
        <v>253</v>
      </c>
      <c r="D245" s="20" t="s">
        <v>163</v>
      </c>
      <c r="E245" s="32">
        <v>428</v>
      </c>
      <c r="F245" s="32"/>
      <c r="G245" s="32">
        <v>236.2</v>
      </c>
      <c r="H245" s="85">
        <f t="shared" si="11"/>
        <v>0</v>
      </c>
      <c r="I245" s="14"/>
      <c r="J245" s="90"/>
      <c r="K245" s="90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342</v>
      </c>
      <c r="B246" s="20" t="s">
        <v>101</v>
      </c>
      <c r="C246" s="20" t="s">
        <v>252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1"/>
        <v>0</v>
      </c>
      <c r="I246" s="14"/>
      <c r="J246" s="90"/>
      <c r="K246" s="90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164</v>
      </c>
      <c r="B247" s="20" t="s">
        <v>101</v>
      </c>
      <c r="C247" s="20" t="s">
        <v>252</v>
      </c>
      <c r="D247" s="20" t="s">
        <v>163</v>
      </c>
      <c r="E247" s="32">
        <v>130</v>
      </c>
      <c r="F247" s="32"/>
      <c r="G247" s="32">
        <v>113.8</v>
      </c>
      <c r="H247" s="85">
        <f t="shared" si="11"/>
        <v>0</v>
      </c>
      <c r="I247" s="14"/>
      <c r="J247" s="90"/>
      <c r="K247" s="90"/>
      <c r="L247" s="32"/>
      <c r="M247" s="87" t="e">
        <f t="shared" si="12"/>
        <v>#DIV/0!</v>
      </c>
      <c r="N247" s="32"/>
    </row>
    <row r="248" spans="1:14" s="4" customFormat="1" ht="25.5" hidden="1">
      <c r="A248" s="22" t="s">
        <v>343</v>
      </c>
      <c r="B248" s="20" t="s">
        <v>101</v>
      </c>
      <c r="C248" s="20" t="s">
        <v>251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1"/>
        <v>0</v>
      </c>
      <c r="I248" s="14"/>
      <c r="J248" s="90"/>
      <c r="K248" s="90"/>
      <c r="L248" s="32"/>
      <c r="M248" s="87" t="e">
        <f t="shared" si="12"/>
        <v>#DIV/0!</v>
      </c>
      <c r="N248" s="32"/>
    </row>
    <row r="249" spans="1:14" s="4" customFormat="1" ht="12.75" hidden="1">
      <c r="A249" s="22" t="s">
        <v>164</v>
      </c>
      <c r="B249" s="20" t="s">
        <v>101</v>
      </c>
      <c r="C249" s="20" t="s">
        <v>251</v>
      </c>
      <c r="D249" s="20" t="s">
        <v>163</v>
      </c>
      <c r="E249" s="32">
        <v>11</v>
      </c>
      <c r="F249" s="32"/>
      <c r="G249" s="32">
        <v>4.8</v>
      </c>
      <c r="H249" s="85">
        <f t="shared" si="11"/>
        <v>0</v>
      </c>
      <c r="I249" s="14"/>
      <c r="J249" s="90"/>
      <c r="K249" s="90"/>
      <c r="L249" s="32"/>
      <c r="M249" s="87" t="e">
        <f t="shared" si="12"/>
        <v>#DIV/0!</v>
      </c>
      <c r="N249" s="32"/>
    </row>
    <row r="250" spans="1:14" s="4" customFormat="1" ht="25.5" hidden="1">
      <c r="A250" s="22" t="s">
        <v>344</v>
      </c>
      <c r="B250" s="20" t="s">
        <v>101</v>
      </c>
      <c r="C250" s="20" t="s">
        <v>250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1"/>
        <v>0</v>
      </c>
      <c r="I250" s="14"/>
      <c r="J250" s="90"/>
      <c r="K250" s="90"/>
      <c r="L250" s="32"/>
      <c r="M250" s="87" t="e">
        <f t="shared" si="12"/>
        <v>#DIV/0!</v>
      </c>
      <c r="N250" s="32"/>
    </row>
    <row r="251" spans="1:14" s="4" customFormat="1" ht="12.75" hidden="1">
      <c r="A251" s="17" t="s">
        <v>164</v>
      </c>
      <c r="B251" s="20" t="s">
        <v>101</v>
      </c>
      <c r="C251" s="20" t="s">
        <v>250</v>
      </c>
      <c r="D251" s="20" t="s">
        <v>163</v>
      </c>
      <c r="E251" s="32">
        <v>30</v>
      </c>
      <c r="F251" s="32"/>
      <c r="G251" s="32">
        <v>19.8</v>
      </c>
      <c r="H251" s="85">
        <f t="shared" si="11"/>
        <v>0</v>
      </c>
      <c r="I251" s="14"/>
      <c r="J251" s="90"/>
      <c r="K251" s="90"/>
      <c r="L251" s="32"/>
      <c r="M251" s="87" t="e">
        <f t="shared" si="12"/>
        <v>#DIV/0!</v>
      </c>
      <c r="N251" s="32"/>
    </row>
    <row r="252" spans="1:14" s="4" customFormat="1" ht="25.5" hidden="1">
      <c r="A252" s="17" t="s">
        <v>182</v>
      </c>
      <c r="B252" s="20" t="s">
        <v>101</v>
      </c>
      <c r="C252" s="50" t="s">
        <v>347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1"/>
        <v>0</v>
      </c>
      <c r="I252" s="14"/>
      <c r="J252" s="90"/>
      <c r="K252" s="90"/>
      <c r="L252" s="32"/>
      <c r="M252" s="87" t="e">
        <f t="shared" si="12"/>
        <v>#DIV/0!</v>
      </c>
      <c r="N252" s="32"/>
    </row>
    <row r="253" spans="1:14" s="4" customFormat="1" ht="12.75" hidden="1">
      <c r="A253" s="17" t="s">
        <v>164</v>
      </c>
      <c r="B253" s="20" t="s">
        <v>101</v>
      </c>
      <c r="C253" s="50" t="s">
        <v>347</v>
      </c>
      <c r="D253" s="20" t="s">
        <v>163</v>
      </c>
      <c r="E253" s="32">
        <f>-76.9+16392.6</f>
        <v>16315.699999999999</v>
      </c>
      <c r="F253" s="32"/>
      <c r="G253" s="32">
        <v>10738.6</v>
      </c>
      <c r="H253" s="85">
        <f t="shared" si="11"/>
        <v>0</v>
      </c>
      <c r="I253" s="14"/>
      <c r="J253" s="90"/>
      <c r="K253" s="90"/>
      <c r="L253" s="32"/>
      <c r="M253" s="87" t="e">
        <f t="shared" si="12"/>
        <v>#DIV/0!</v>
      </c>
      <c r="N253" s="32"/>
    </row>
    <row r="254" spans="1:14" s="4" customFormat="1" ht="25.5" hidden="1">
      <c r="A254" s="17" t="s">
        <v>19</v>
      </c>
      <c r="B254" s="20" t="s">
        <v>101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1"/>
        <v>0</v>
      </c>
      <c r="I254" s="14"/>
      <c r="J254" s="90"/>
      <c r="K254" s="90"/>
      <c r="L254" s="32"/>
      <c r="M254" s="87" t="e">
        <f t="shared" si="12"/>
        <v>#DIV/0!</v>
      </c>
      <c r="N254" s="32"/>
    </row>
    <row r="255" spans="1:14" s="4" customFormat="1" ht="38.25" hidden="1">
      <c r="A255" s="17" t="s">
        <v>26</v>
      </c>
      <c r="B255" s="20" t="s">
        <v>101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1"/>
        <v>0</v>
      </c>
      <c r="I255" s="14"/>
      <c r="J255" s="90"/>
      <c r="K255" s="90"/>
      <c r="L255" s="32"/>
      <c r="M255" s="87" t="e">
        <f t="shared" si="12"/>
        <v>#DIV/0!</v>
      </c>
      <c r="N255" s="32"/>
    </row>
    <row r="256" spans="1:14" s="4" customFormat="1" ht="12.75" hidden="1">
      <c r="A256" s="17" t="s">
        <v>164</v>
      </c>
      <c r="B256" s="20" t="s">
        <v>101</v>
      </c>
      <c r="C256" s="50" t="s">
        <v>27</v>
      </c>
      <c r="D256" s="20" t="s">
        <v>163</v>
      </c>
      <c r="E256" s="32">
        <v>263</v>
      </c>
      <c r="F256" s="32"/>
      <c r="G256" s="32">
        <v>0</v>
      </c>
      <c r="H256" s="85">
        <f t="shared" si="11"/>
        <v>0</v>
      </c>
      <c r="I256" s="14"/>
      <c r="J256" s="90"/>
      <c r="K256" s="90"/>
      <c r="L256" s="32"/>
      <c r="M256" s="87" t="e">
        <f t="shared" si="12"/>
        <v>#DIV/0!</v>
      </c>
      <c r="N256" s="32"/>
    </row>
    <row r="257" spans="1:14" s="4" customFormat="1" ht="25.5" hidden="1">
      <c r="A257" s="17" t="s">
        <v>107</v>
      </c>
      <c r="B257" s="20" t="s">
        <v>101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1"/>
        <v>0</v>
      </c>
      <c r="I257" s="14"/>
      <c r="J257" s="90"/>
      <c r="K257" s="90"/>
      <c r="L257" s="32"/>
      <c r="M257" s="87" t="e">
        <f t="shared" si="12"/>
        <v>#DIV/0!</v>
      </c>
      <c r="N257" s="32"/>
    </row>
    <row r="258" spans="1:14" s="4" customFormat="1" ht="12.75" hidden="1">
      <c r="A258" s="17" t="s">
        <v>142</v>
      </c>
      <c r="B258" s="20" t="s">
        <v>101</v>
      </c>
      <c r="C258" s="50" t="s">
        <v>21</v>
      </c>
      <c r="D258" s="20" t="s">
        <v>143</v>
      </c>
      <c r="E258" s="32">
        <v>2177.8</v>
      </c>
      <c r="F258" s="32"/>
      <c r="G258" s="32">
        <v>1006.6</v>
      </c>
      <c r="H258" s="85">
        <f t="shared" si="11"/>
        <v>0</v>
      </c>
      <c r="I258" s="14"/>
      <c r="J258" s="90"/>
      <c r="K258" s="90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208</v>
      </c>
      <c r="B259" s="31" t="s">
        <v>101</v>
      </c>
      <c r="C259" s="31" t="s">
        <v>209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1"/>
        <v>0</v>
      </c>
      <c r="I259" s="19"/>
      <c r="J259" s="95"/>
      <c r="K259" s="95"/>
      <c r="L259" s="21"/>
      <c r="M259" s="87" t="e">
        <f t="shared" si="12"/>
        <v>#DIV/0!</v>
      </c>
      <c r="N259" s="21"/>
    </row>
    <row r="260" spans="1:14" s="4" customFormat="1" ht="51" hidden="1">
      <c r="A260" s="17" t="s">
        <v>276</v>
      </c>
      <c r="B260" s="31" t="s">
        <v>101</v>
      </c>
      <c r="C260" s="31" t="s">
        <v>277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1"/>
        <v>0</v>
      </c>
      <c r="I260" s="19"/>
      <c r="J260" s="95"/>
      <c r="K260" s="95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278</v>
      </c>
      <c r="B261" s="31" t="s">
        <v>101</v>
      </c>
      <c r="C261" s="31" t="s">
        <v>280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1"/>
        <v>0</v>
      </c>
      <c r="I261" s="19"/>
      <c r="J261" s="95"/>
      <c r="K261" s="95"/>
      <c r="L261" s="21"/>
      <c r="M261" s="87" t="e">
        <f t="shared" si="12"/>
        <v>#DIV/0!</v>
      </c>
      <c r="N261" s="21"/>
    </row>
    <row r="262" spans="1:14" s="4" customFormat="1" ht="12.75" hidden="1">
      <c r="A262" s="28" t="s">
        <v>164</v>
      </c>
      <c r="B262" s="31" t="s">
        <v>101</v>
      </c>
      <c r="C262" s="31" t="s">
        <v>280</v>
      </c>
      <c r="D262" s="20" t="s">
        <v>163</v>
      </c>
      <c r="E262" s="21">
        <v>650</v>
      </c>
      <c r="F262" s="21"/>
      <c r="G262" s="21">
        <v>299</v>
      </c>
      <c r="H262" s="85">
        <f t="shared" si="11"/>
        <v>0</v>
      </c>
      <c r="I262" s="19"/>
      <c r="J262" s="95"/>
      <c r="K262" s="95"/>
      <c r="L262" s="21"/>
      <c r="M262" s="87" t="e">
        <f t="shared" si="12"/>
        <v>#DIV/0!</v>
      </c>
      <c r="N262" s="21"/>
    </row>
    <row r="263" spans="1:14" s="4" customFormat="1" ht="25.5" hidden="1">
      <c r="A263" s="17" t="s">
        <v>279</v>
      </c>
      <c r="B263" s="31" t="s">
        <v>101</v>
      </c>
      <c r="C263" s="31" t="s">
        <v>281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1"/>
        <v>0</v>
      </c>
      <c r="I263" s="19"/>
      <c r="J263" s="95"/>
      <c r="K263" s="95"/>
      <c r="L263" s="21"/>
      <c r="M263" s="87" t="e">
        <f t="shared" si="12"/>
        <v>#DIV/0!</v>
      </c>
      <c r="N263" s="21"/>
    </row>
    <row r="264" spans="1:14" s="4" customFormat="1" ht="12.75" hidden="1">
      <c r="A264" s="28" t="s">
        <v>164</v>
      </c>
      <c r="B264" s="31" t="s">
        <v>101</v>
      </c>
      <c r="C264" s="31" t="s">
        <v>281</v>
      </c>
      <c r="D264" s="20" t="s">
        <v>163</v>
      </c>
      <c r="E264" s="21">
        <v>620</v>
      </c>
      <c r="F264" s="21"/>
      <c r="G264" s="21">
        <v>490.4</v>
      </c>
      <c r="H264" s="85">
        <f t="shared" si="11"/>
        <v>0</v>
      </c>
      <c r="I264" s="19"/>
      <c r="J264" s="95"/>
      <c r="K264" s="95"/>
      <c r="L264" s="21"/>
      <c r="M264" s="87" t="e">
        <f t="shared" si="12"/>
        <v>#DIV/0!</v>
      </c>
      <c r="N264" s="21"/>
    </row>
    <row r="265" spans="1:14" s="4" customFormat="1" ht="12.75" hidden="1">
      <c r="A265" s="17" t="s">
        <v>212</v>
      </c>
      <c r="B265" s="20" t="s">
        <v>105</v>
      </c>
      <c r="C265" s="20" t="s">
        <v>106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1"/>
        <v>0</v>
      </c>
      <c r="I265" s="14"/>
      <c r="J265" s="90"/>
      <c r="K265" s="90"/>
      <c r="L265" s="32"/>
      <c r="M265" s="87" t="e">
        <f t="shared" si="12"/>
        <v>#DIV/0!</v>
      </c>
      <c r="N265" s="32"/>
    </row>
    <row r="266" spans="1:14" s="4" customFormat="1" ht="25.5" hidden="1">
      <c r="A266" s="17" t="s">
        <v>314</v>
      </c>
      <c r="B266" s="20" t="s">
        <v>105</v>
      </c>
      <c r="C266" s="20" t="s">
        <v>213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90"/>
      <c r="K266" s="90"/>
      <c r="L266" s="32"/>
      <c r="M266" s="87" t="e">
        <f t="shared" si="12"/>
        <v>#DIV/0!</v>
      </c>
      <c r="N266" s="32"/>
    </row>
    <row r="267" spans="1:14" s="4" customFormat="1" ht="12.75" hidden="1">
      <c r="A267" s="17" t="s">
        <v>165</v>
      </c>
      <c r="B267" s="20" t="s">
        <v>105</v>
      </c>
      <c r="C267" s="20" t="s">
        <v>213</v>
      </c>
      <c r="D267" s="20" t="s">
        <v>166</v>
      </c>
      <c r="E267" s="32">
        <v>9237.1</v>
      </c>
      <c r="F267" s="32"/>
      <c r="G267" s="32">
        <v>6078.3</v>
      </c>
      <c r="H267" s="85">
        <f t="shared" si="11"/>
        <v>0</v>
      </c>
      <c r="I267" s="14"/>
      <c r="J267" s="90"/>
      <c r="K267" s="90"/>
      <c r="L267" s="32"/>
      <c r="M267" s="87" t="e">
        <f t="shared" si="12"/>
        <v>#DIV/0!</v>
      </c>
      <c r="N267" s="32"/>
    </row>
    <row r="268" spans="1:14" s="4" customFormat="1" ht="25.5" hidden="1">
      <c r="A268" s="17" t="s">
        <v>200</v>
      </c>
      <c r="B268" s="20" t="s">
        <v>108</v>
      </c>
      <c r="C268" s="20" t="s">
        <v>109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1"/>
        <v>0</v>
      </c>
      <c r="I268" s="14"/>
      <c r="J268" s="90"/>
      <c r="K268" s="90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107</v>
      </c>
      <c r="B269" s="20" t="s">
        <v>108</v>
      </c>
      <c r="C269" s="20" t="s">
        <v>210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90"/>
      <c r="K269" s="90"/>
      <c r="L269" s="32"/>
      <c r="M269" s="87" t="e">
        <f t="shared" si="12"/>
        <v>#DIV/0!</v>
      </c>
      <c r="N269" s="32"/>
    </row>
    <row r="270" spans="1:14" s="4" customFormat="1" ht="12.75" hidden="1">
      <c r="A270" s="17" t="s">
        <v>165</v>
      </c>
      <c r="B270" s="20" t="s">
        <v>108</v>
      </c>
      <c r="C270" s="20" t="s">
        <v>210</v>
      </c>
      <c r="D270" s="20" t="s">
        <v>166</v>
      </c>
      <c r="E270" s="32">
        <v>9237.1</v>
      </c>
      <c r="F270" s="32"/>
      <c r="G270" s="32">
        <v>5345.4</v>
      </c>
      <c r="H270" s="85">
        <f t="shared" si="11"/>
        <v>0</v>
      </c>
      <c r="I270" s="14"/>
      <c r="J270" s="90"/>
      <c r="K270" s="90"/>
      <c r="L270" s="32"/>
      <c r="M270" s="87" t="e">
        <f t="shared" si="12"/>
        <v>#DIV/0!</v>
      </c>
      <c r="N270" s="32"/>
    </row>
    <row r="271" spans="1:14" s="4" customFormat="1" ht="76.5" hidden="1">
      <c r="A271" s="28" t="s">
        <v>97</v>
      </c>
      <c r="B271" s="12" t="s">
        <v>131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9"/>
      <c r="K271" s="89"/>
      <c r="L271" s="13"/>
      <c r="M271" s="13"/>
      <c r="N271" s="13"/>
    </row>
    <row r="272" spans="1:14" s="4" customFormat="1" ht="25.5" hidden="1">
      <c r="A272" s="17" t="s">
        <v>91</v>
      </c>
      <c r="B272" s="12" t="s">
        <v>131</v>
      </c>
      <c r="C272" s="12" t="s">
        <v>183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76.5" hidden="1">
      <c r="A273" s="22" t="s">
        <v>345</v>
      </c>
      <c r="B273" s="31" t="s">
        <v>131</v>
      </c>
      <c r="C273" s="31" t="s">
        <v>184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22" t="s">
        <v>164</v>
      </c>
      <c r="B274" s="31" t="s">
        <v>131</v>
      </c>
      <c r="C274" s="31" t="s">
        <v>184</v>
      </c>
      <c r="D274" s="31" t="s">
        <v>163</v>
      </c>
      <c r="E274" s="32">
        <v>70</v>
      </c>
      <c r="F274" s="32"/>
      <c r="G274" s="32"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89.25" hidden="1">
      <c r="A275" s="22" t="s">
        <v>336</v>
      </c>
      <c r="B275" s="31" t="s">
        <v>131</v>
      </c>
      <c r="C275" s="31" t="s">
        <v>242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164</v>
      </c>
      <c r="B276" s="31" t="s">
        <v>131</v>
      </c>
      <c r="C276" s="31" t="s">
        <v>242</v>
      </c>
      <c r="D276" s="31" t="s">
        <v>163</v>
      </c>
      <c r="E276" s="32">
        <v>182</v>
      </c>
      <c r="F276" s="32"/>
      <c r="G276" s="32"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89.25" hidden="1">
      <c r="A277" s="17" t="s">
        <v>313</v>
      </c>
      <c r="B277" s="31" t="s">
        <v>131</v>
      </c>
      <c r="C277" s="51" t="s">
        <v>240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164</v>
      </c>
      <c r="B278" s="31" t="s">
        <v>131</v>
      </c>
      <c r="C278" s="51" t="s">
        <v>240</v>
      </c>
      <c r="D278" s="31" t="s">
        <v>163</v>
      </c>
      <c r="E278" s="32">
        <f>500+40+30+6490</f>
        <v>7060</v>
      </c>
      <c r="F278" s="32"/>
      <c r="G278" s="32"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25.5" hidden="1">
      <c r="A279" s="17" t="s">
        <v>114</v>
      </c>
      <c r="B279" s="11" t="s">
        <v>2</v>
      </c>
      <c r="C279" s="11" t="s">
        <v>112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3" ref="H279:H286">F279/E279*100</f>
        <v>0</v>
      </c>
      <c r="I279" s="19"/>
      <c r="J279" s="91"/>
      <c r="K279" s="91"/>
      <c r="L279" s="18"/>
      <c r="M279" s="87" t="e">
        <f aca="true" t="shared" si="14" ref="M279:M286">K279/J279*100</f>
        <v>#DIV/0!</v>
      </c>
      <c r="N279" s="18"/>
    </row>
    <row r="280" spans="1:14" s="4" customFormat="1" ht="25.5" hidden="1">
      <c r="A280" s="28" t="s">
        <v>91</v>
      </c>
      <c r="B280" s="12" t="s">
        <v>2</v>
      </c>
      <c r="C280" s="12" t="s">
        <v>195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3"/>
        <v>0</v>
      </c>
      <c r="I280" s="14"/>
      <c r="J280" s="89"/>
      <c r="K280" s="89"/>
      <c r="L280" s="13"/>
      <c r="M280" s="87" t="e">
        <f t="shared" si="14"/>
        <v>#DIV/0!</v>
      </c>
      <c r="N280" s="13"/>
    </row>
    <row r="281" spans="1:14" s="4" customFormat="1" ht="25.5" hidden="1">
      <c r="A281" s="17" t="s">
        <v>355</v>
      </c>
      <c r="B281" s="12" t="s">
        <v>2</v>
      </c>
      <c r="C281" s="12" t="s">
        <v>356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9"/>
      <c r="K281" s="89"/>
      <c r="L281" s="13"/>
      <c r="M281" s="87" t="e">
        <f t="shared" si="14"/>
        <v>#DIV/0!</v>
      </c>
      <c r="N281" s="13"/>
    </row>
    <row r="282" spans="1:14" s="4" customFormat="1" ht="12.75" hidden="1">
      <c r="A282" s="17" t="s">
        <v>164</v>
      </c>
      <c r="B282" s="12" t="s">
        <v>2</v>
      </c>
      <c r="C282" s="12" t="s">
        <v>356</v>
      </c>
      <c r="D282" s="12" t="s">
        <v>163</v>
      </c>
      <c r="E282" s="13">
        <v>11071.4</v>
      </c>
      <c r="F282" s="13"/>
      <c r="G282" s="13">
        <v>3942.5</v>
      </c>
      <c r="H282" s="85">
        <f t="shared" si="13"/>
        <v>0</v>
      </c>
      <c r="I282" s="14"/>
      <c r="J282" s="89"/>
      <c r="K282" s="89"/>
      <c r="L282" s="13"/>
      <c r="M282" s="87" t="e">
        <f t="shared" si="14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113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3"/>
        <v>#DIV/0!</v>
      </c>
      <c r="I283" s="14"/>
      <c r="J283" s="89"/>
      <c r="K283" s="89"/>
      <c r="L283" s="13"/>
      <c r="M283" s="87" t="e">
        <f t="shared" si="14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196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3"/>
        <v>#DIV/0!</v>
      </c>
      <c r="I284" s="14"/>
      <c r="J284" s="89"/>
      <c r="K284" s="89"/>
      <c r="L284" s="13"/>
      <c r="M284" s="87" t="e">
        <f t="shared" si="14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3"/>
        <v>#DIV/0!</v>
      </c>
      <c r="I285" s="14"/>
      <c r="J285" s="90"/>
      <c r="K285" s="90"/>
      <c r="L285" s="32"/>
      <c r="M285" s="87" t="e">
        <f t="shared" si="14"/>
        <v>#DIV/0!</v>
      </c>
      <c r="N285" s="32"/>
    </row>
    <row r="286" spans="1:14" s="4" customFormat="1" ht="25.5" customHeight="1" hidden="1">
      <c r="A286" s="22" t="s">
        <v>164</v>
      </c>
      <c r="B286" s="31" t="s">
        <v>2</v>
      </c>
      <c r="C286" s="31" t="s">
        <v>1</v>
      </c>
      <c r="D286" s="31" t="s">
        <v>163</v>
      </c>
      <c r="E286" s="32">
        <f>-5702.9+5702.9</f>
        <v>0</v>
      </c>
      <c r="F286" s="32"/>
      <c r="G286" s="32">
        <f>-5702.9+5702.9</f>
        <v>0</v>
      </c>
      <c r="H286" s="85" t="e">
        <f t="shared" si="13"/>
        <v>#DIV/0!</v>
      </c>
      <c r="I286" s="14"/>
      <c r="J286" s="90"/>
      <c r="K286" s="90"/>
      <c r="L286" s="32"/>
      <c r="M286" s="87" t="e">
        <f t="shared" si="14"/>
        <v>#DIV/0!</v>
      </c>
      <c r="N286" s="32"/>
    </row>
    <row r="287" spans="1:14" ht="51" hidden="1">
      <c r="A287" s="17" t="s">
        <v>135</v>
      </c>
      <c r="B287" s="31" t="s">
        <v>211</v>
      </c>
      <c r="C287" s="31" t="s">
        <v>136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12.75" hidden="1">
      <c r="A288" s="17" t="s">
        <v>89</v>
      </c>
      <c r="B288" s="31" t="s">
        <v>211</v>
      </c>
      <c r="C288" s="31" t="s">
        <v>139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25.5" hidden="1">
      <c r="A289" s="23" t="s">
        <v>323</v>
      </c>
      <c r="B289" s="31" t="s">
        <v>211</v>
      </c>
      <c r="C289" s="31" t="s">
        <v>236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5.5" hidden="1">
      <c r="A290" s="23" t="s">
        <v>137</v>
      </c>
      <c r="B290" s="31" t="s">
        <v>211</v>
      </c>
      <c r="C290" s="31" t="s">
        <v>236</v>
      </c>
      <c r="D290" s="31" t="s">
        <v>138</v>
      </c>
      <c r="E290" s="32">
        <v>800</v>
      </c>
      <c r="F290" s="32"/>
      <c r="G290" s="32"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17" t="s">
        <v>110</v>
      </c>
      <c r="B291" s="31" t="s">
        <v>211</v>
      </c>
      <c r="C291" s="31" t="s">
        <v>111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17" t="s">
        <v>91</v>
      </c>
      <c r="B292" s="31" t="s">
        <v>211</v>
      </c>
      <c r="C292" s="31" t="s">
        <v>194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38.25" hidden="1">
      <c r="A293" s="17" t="s">
        <v>197</v>
      </c>
      <c r="B293" s="31" t="s">
        <v>211</v>
      </c>
      <c r="C293" s="51" t="s">
        <v>346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12.75" hidden="1">
      <c r="A294" s="17" t="s">
        <v>164</v>
      </c>
      <c r="B294" s="31" t="s">
        <v>211</v>
      </c>
      <c r="C294" s="51" t="s">
        <v>346</v>
      </c>
      <c r="D294" s="31" t="s">
        <v>163</v>
      </c>
      <c r="E294" s="32">
        <v>1695</v>
      </c>
      <c r="F294" s="32"/>
      <c r="G294" s="32"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208</v>
      </c>
      <c r="B295" s="31" t="s">
        <v>211</v>
      </c>
      <c r="C295" s="51" t="s">
        <v>209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90"/>
      <c r="K295" s="90"/>
      <c r="L295" s="32"/>
      <c r="M295" s="32"/>
      <c r="N295" s="32"/>
    </row>
    <row r="296" spans="1:14" ht="51" hidden="1">
      <c r="A296" s="17" t="s">
        <v>300</v>
      </c>
      <c r="B296" s="31" t="s">
        <v>211</v>
      </c>
      <c r="C296" s="31" t="s">
        <v>301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90"/>
      <c r="K296" s="90"/>
      <c r="L296" s="32"/>
      <c r="M296" s="32"/>
      <c r="N296" s="32"/>
    </row>
    <row r="297" spans="1:14" ht="25.5" customHeight="1" hidden="1">
      <c r="A297" s="17" t="s">
        <v>302</v>
      </c>
      <c r="B297" s="31" t="s">
        <v>211</v>
      </c>
      <c r="C297" s="31" t="s">
        <v>303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90"/>
      <c r="K297" s="90"/>
      <c r="L297" s="32"/>
      <c r="M297" s="32"/>
      <c r="N297" s="32"/>
    </row>
    <row r="298" spans="1:14" ht="36.75" customHeight="1" hidden="1">
      <c r="A298" s="17" t="s">
        <v>164</v>
      </c>
      <c r="B298" s="31" t="s">
        <v>211</v>
      </c>
      <c r="C298" s="31" t="s">
        <v>303</v>
      </c>
      <c r="D298" s="31" t="s">
        <v>163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304</v>
      </c>
      <c r="B299" s="31" t="s">
        <v>211</v>
      </c>
      <c r="C299" s="31" t="s">
        <v>305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90"/>
      <c r="K299" s="90"/>
      <c r="L299" s="32"/>
      <c r="M299" s="32"/>
      <c r="N299" s="32"/>
    </row>
    <row r="300" spans="1:14" ht="30.75" customHeight="1" hidden="1">
      <c r="A300" s="17" t="s">
        <v>164</v>
      </c>
      <c r="B300" s="31" t="s">
        <v>211</v>
      </c>
      <c r="C300" s="31" t="s">
        <v>305</v>
      </c>
      <c r="D300" s="31" t="s">
        <v>163</v>
      </c>
      <c r="E300" s="32">
        <f>200+250</f>
        <v>450</v>
      </c>
      <c r="F300" s="32"/>
      <c r="G300" s="32">
        <v>179.9</v>
      </c>
      <c r="H300" s="32"/>
      <c r="I300" s="14"/>
      <c r="J300" s="90"/>
      <c r="K300" s="90"/>
      <c r="L300" s="32"/>
      <c r="M300" s="32"/>
      <c r="N300" s="32"/>
    </row>
    <row r="301" spans="1:14" ht="25.5" customHeight="1" hidden="1">
      <c r="A301" s="17" t="s">
        <v>306</v>
      </c>
      <c r="B301" s="31" t="s">
        <v>211</v>
      </c>
      <c r="C301" s="31" t="s">
        <v>307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164</v>
      </c>
      <c r="B302" s="31" t="s">
        <v>211</v>
      </c>
      <c r="C302" s="31" t="s">
        <v>307</v>
      </c>
      <c r="D302" s="31" t="s">
        <v>163</v>
      </c>
      <c r="E302" s="32">
        <f>3600-3600</f>
        <v>0</v>
      </c>
      <c r="F302" s="32"/>
      <c r="G302" s="32">
        <f>3600-3600</f>
        <v>0</v>
      </c>
      <c r="H302" s="32"/>
      <c r="I302" s="14"/>
      <c r="J302" s="90"/>
      <c r="K302" s="90"/>
      <c r="L302" s="32"/>
      <c r="M302" s="32"/>
      <c r="N302" s="32"/>
    </row>
    <row r="303" spans="1:14" ht="12.75">
      <c r="A303" s="62" t="s">
        <v>68</v>
      </c>
      <c r="B303" s="63" t="s">
        <v>115</v>
      </c>
      <c r="C303" s="63" t="s">
        <v>73</v>
      </c>
      <c r="D303" s="63" t="s">
        <v>58</v>
      </c>
      <c r="E303" s="64">
        <f>E304+E311</f>
        <v>479.70000000000005</v>
      </c>
      <c r="F303" s="64">
        <f>F304+F311</f>
        <v>154.5</v>
      </c>
      <c r="G303" s="83">
        <f>F303/F326*100</f>
        <v>2.961642417620334</v>
      </c>
      <c r="H303" s="80">
        <f>F303/E303*100</f>
        <v>32.20762976860538</v>
      </c>
      <c r="I303" s="65"/>
      <c r="J303" s="64">
        <f>J304+J311</f>
        <v>470.9</v>
      </c>
      <c r="K303" s="101">
        <f>K304</f>
        <v>65</v>
      </c>
      <c r="L303" s="83">
        <f>K303/K326*100</f>
        <v>1.1145786892554619</v>
      </c>
      <c r="M303" s="83">
        <f>K303/J303*100</f>
        <v>13.803355277128905</v>
      </c>
      <c r="N303" s="80">
        <f>F303/K303*100</f>
        <v>237.69230769230768</v>
      </c>
    </row>
    <row r="304" spans="1:14" ht="12.75">
      <c r="A304" s="25" t="s">
        <v>116</v>
      </c>
      <c r="B304" s="48">
        <v>1001</v>
      </c>
      <c r="C304" s="12" t="s">
        <v>73</v>
      </c>
      <c r="D304" s="11" t="s">
        <v>58</v>
      </c>
      <c r="E304" s="18">
        <v>390.3</v>
      </c>
      <c r="F304" s="91">
        <v>65.1</v>
      </c>
      <c r="G304" s="18"/>
      <c r="H304" s="85">
        <f>F304/E304*100</f>
        <v>16.67947732513451</v>
      </c>
      <c r="I304" s="19"/>
      <c r="J304" s="18">
        <v>390.3</v>
      </c>
      <c r="K304" s="91">
        <v>65</v>
      </c>
      <c r="L304" s="18"/>
      <c r="M304" s="85">
        <f>K304/J304*100</f>
        <v>16.65385600819882</v>
      </c>
      <c r="N304" s="18"/>
    </row>
    <row r="305" spans="1:14" ht="25.5" hidden="1">
      <c r="A305" s="17" t="s">
        <v>185</v>
      </c>
      <c r="B305" s="66">
        <v>1001</v>
      </c>
      <c r="C305" s="31" t="s">
        <v>186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95"/>
      <c r="K305" s="95"/>
      <c r="L305" s="21"/>
      <c r="M305" s="88" t="e">
        <f>K305/J305*100</f>
        <v>#DIV/0!</v>
      </c>
      <c r="N305" s="21"/>
    </row>
    <row r="306" spans="1:14" ht="38.25" hidden="1">
      <c r="A306" s="17" t="s">
        <v>231</v>
      </c>
      <c r="B306" s="66">
        <v>1001</v>
      </c>
      <c r="C306" s="31" t="s">
        <v>187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95"/>
      <c r="K306" s="95"/>
      <c r="L306" s="21"/>
      <c r="M306" s="88" t="e">
        <f>K306/J306*100</f>
        <v>#DIV/0!</v>
      </c>
      <c r="N306" s="21"/>
    </row>
    <row r="307" spans="1:14" ht="12.75" hidden="1">
      <c r="A307" s="17" t="s">
        <v>158</v>
      </c>
      <c r="B307" s="66">
        <v>1001</v>
      </c>
      <c r="C307" s="31" t="s">
        <v>187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99"/>
      <c r="K307" s="99"/>
      <c r="L307" s="40"/>
      <c r="M307" s="88" t="e">
        <f>K307/J307*100</f>
        <v>#DIV/0!</v>
      </c>
      <c r="N307" s="21"/>
    </row>
    <row r="308" spans="1:14" ht="25.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89"/>
      <c r="K308" s="89"/>
      <c r="L308" s="13"/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89"/>
      <c r="K309" s="89"/>
      <c r="L309" s="13"/>
      <c r="M309" s="13"/>
      <c r="N309" s="13"/>
    </row>
    <row r="310" spans="1:14" ht="25.5" hidden="1">
      <c r="A310" s="17" t="s">
        <v>137</v>
      </c>
      <c r="B310" s="12" t="s">
        <v>32</v>
      </c>
      <c r="C310" s="12" t="s">
        <v>52</v>
      </c>
      <c r="D310" s="12" t="s">
        <v>138</v>
      </c>
      <c r="E310" s="13">
        <v>661.5</v>
      </c>
      <c r="F310" s="13"/>
      <c r="G310" s="13">
        <v>381.7</v>
      </c>
      <c r="H310" s="13"/>
      <c r="I310" s="14"/>
      <c r="J310" s="89"/>
      <c r="K310" s="89"/>
      <c r="L310" s="13"/>
      <c r="M310" s="13"/>
      <c r="N310" s="13"/>
    </row>
    <row r="311" spans="1:14" ht="12.75">
      <c r="A311" s="25" t="s">
        <v>382</v>
      </c>
      <c r="B311" s="12" t="s">
        <v>383</v>
      </c>
      <c r="C311" s="12" t="s">
        <v>73</v>
      </c>
      <c r="D311" s="12" t="s">
        <v>58</v>
      </c>
      <c r="E311" s="13">
        <v>89.4</v>
      </c>
      <c r="F311" s="13">
        <v>89.4</v>
      </c>
      <c r="G311" s="13"/>
      <c r="H311" s="13"/>
      <c r="I311" s="14"/>
      <c r="J311" s="13">
        <v>80.6</v>
      </c>
      <c r="K311" s="13">
        <v>0</v>
      </c>
      <c r="L311" s="13"/>
      <c r="M311" s="13"/>
      <c r="N311" s="13"/>
    </row>
    <row r="312" spans="1:14" ht="12.75">
      <c r="A312" s="62" t="s">
        <v>225</v>
      </c>
      <c r="B312" s="34" t="s">
        <v>4</v>
      </c>
      <c r="C312" s="34" t="s">
        <v>73</v>
      </c>
      <c r="D312" s="34" t="s">
        <v>58</v>
      </c>
      <c r="E312" s="35">
        <f>E313+E314</f>
        <v>8936.7</v>
      </c>
      <c r="F312" s="35">
        <f>F313+F314</f>
        <v>1174.1</v>
      </c>
      <c r="G312" s="83">
        <f>F312/F326*100</f>
        <v>22.506565453255885</v>
      </c>
      <c r="H312" s="80">
        <f>F312/E312*100</f>
        <v>13.13795920194255</v>
      </c>
      <c r="I312" s="14"/>
      <c r="J312" s="35">
        <f>J313+J314</f>
        <v>8027</v>
      </c>
      <c r="K312" s="93">
        <f>K313</f>
        <v>1148</v>
      </c>
      <c r="L312" s="83">
        <f>K312/K326*100</f>
        <v>19.685174388696463</v>
      </c>
      <c r="M312" s="83">
        <f>K312/J312*100</f>
        <v>14.30173165566214</v>
      </c>
      <c r="N312" s="80">
        <f>F312/K312*100</f>
        <v>102.27351916376305</v>
      </c>
    </row>
    <row r="313" spans="1:14" ht="12.75">
      <c r="A313" s="27" t="s">
        <v>366</v>
      </c>
      <c r="B313" s="12" t="s">
        <v>367</v>
      </c>
      <c r="C313" s="12" t="s">
        <v>73</v>
      </c>
      <c r="D313" s="12" t="s">
        <v>58</v>
      </c>
      <c r="E313" s="13">
        <v>8936.7</v>
      </c>
      <c r="F313" s="13">
        <v>1174.1</v>
      </c>
      <c r="G313" s="13"/>
      <c r="H313" s="85">
        <f>F313/E313*100</f>
        <v>13.13795920194255</v>
      </c>
      <c r="I313" s="14"/>
      <c r="J313" s="13">
        <v>8027</v>
      </c>
      <c r="K313" s="13">
        <v>1148</v>
      </c>
      <c r="L313" s="13"/>
      <c r="M313" s="85">
        <f>K313/J313*100</f>
        <v>14.30173165566214</v>
      </c>
      <c r="N313" s="13"/>
    </row>
    <row r="314" spans="1:14" ht="12.75">
      <c r="A314" s="27" t="s">
        <v>385</v>
      </c>
      <c r="B314" s="12" t="s">
        <v>386</v>
      </c>
      <c r="C314" s="12" t="s">
        <v>73</v>
      </c>
      <c r="D314" s="12" t="s">
        <v>58</v>
      </c>
      <c r="E314" s="13">
        <v>0</v>
      </c>
      <c r="F314" s="13">
        <v>0</v>
      </c>
      <c r="G314" s="13"/>
      <c r="H314" s="85"/>
      <c r="I314" s="14"/>
      <c r="J314" s="13">
        <v>0</v>
      </c>
      <c r="K314" s="13">
        <v>0</v>
      </c>
      <c r="L314" s="13"/>
      <c r="M314" s="85"/>
      <c r="N314" s="13"/>
    </row>
    <row r="315" spans="1:14" ht="12.75">
      <c r="A315" s="62" t="s">
        <v>368</v>
      </c>
      <c r="B315" s="34" t="s">
        <v>369</v>
      </c>
      <c r="C315" s="34" t="s">
        <v>73</v>
      </c>
      <c r="D315" s="34" t="s">
        <v>58</v>
      </c>
      <c r="E315" s="35">
        <f>E317+E316</f>
        <v>791.7</v>
      </c>
      <c r="F315" s="35">
        <f>F317+F316</f>
        <v>51.099999999999994</v>
      </c>
      <c r="G315" s="83">
        <f>F315/F326*100</f>
        <v>0.9795464565721622</v>
      </c>
      <c r="H315" s="80">
        <f>F315/E315*100</f>
        <v>6.4544650751547294</v>
      </c>
      <c r="I315" s="14"/>
      <c r="J315" s="35">
        <f>J317+J316</f>
        <v>766</v>
      </c>
      <c r="K315" s="35">
        <f>K317+K316</f>
        <v>91.2</v>
      </c>
      <c r="L315" s="83">
        <f>K315/K326*100</f>
        <v>1.5638396378476633</v>
      </c>
      <c r="M315" s="83">
        <f>K315/J315*100</f>
        <v>11.906005221932116</v>
      </c>
      <c r="N315" s="80">
        <f>F315/K315*100</f>
        <v>56.03070175438596</v>
      </c>
    </row>
    <row r="316" spans="1:14" ht="12.75">
      <c r="A316" s="27" t="s">
        <v>378</v>
      </c>
      <c r="B316" s="12" t="s">
        <v>379</v>
      </c>
      <c r="C316" s="12" t="s">
        <v>73</v>
      </c>
      <c r="D316" s="12" t="s">
        <v>58</v>
      </c>
      <c r="E316" s="13">
        <v>711.7</v>
      </c>
      <c r="F316" s="13">
        <v>43.8</v>
      </c>
      <c r="G316" s="83"/>
      <c r="H316" s="80"/>
      <c r="I316" s="14"/>
      <c r="J316" s="13">
        <v>686</v>
      </c>
      <c r="K316" s="13">
        <v>71.2</v>
      </c>
      <c r="L316" s="83"/>
      <c r="M316" s="80"/>
      <c r="N316" s="80"/>
    </row>
    <row r="317" spans="1:14" ht="25.5">
      <c r="A317" s="27" t="s">
        <v>376</v>
      </c>
      <c r="B317" s="12" t="s">
        <v>377</v>
      </c>
      <c r="C317" s="12" t="s">
        <v>73</v>
      </c>
      <c r="D317" s="12" t="s">
        <v>58</v>
      </c>
      <c r="E317" s="13">
        <v>80</v>
      </c>
      <c r="F317" s="13">
        <v>7.3</v>
      </c>
      <c r="G317" s="13"/>
      <c r="H317" s="85">
        <f>F317/E317*100</f>
        <v>9.125</v>
      </c>
      <c r="I317" s="14"/>
      <c r="J317" s="13">
        <v>80</v>
      </c>
      <c r="K317" s="13">
        <v>20</v>
      </c>
      <c r="L317" s="13"/>
      <c r="M317" s="85">
        <f>K317/J317*100</f>
        <v>25</v>
      </c>
      <c r="N317" s="13"/>
    </row>
    <row r="318" spans="1:14" ht="38.25">
      <c r="A318" s="33" t="s">
        <v>372</v>
      </c>
      <c r="B318" s="34" t="s">
        <v>370</v>
      </c>
      <c r="C318" s="34" t="s">
        <v>73</v>
      </c>
      <c r="D318" s="34" t="s">
        <v>58</v>
      </c>
      <c r="E318" s="35">
        <f>E319</f>
        <v>0</v>
      </c>
      <c r="F318" s="35">
        <f>F319</f>
        <v>0</v>
      </c>
      <c r="G318" s="81">
        <f>F318/F326*100</f>
        <v>0</v>
      </c>
      <c r="H318" s="85"/>
      <c r="I318" s="36"/>
      <c r="J318" s="93">
        <f>J319</f>
        <v>0</v>
      </c>
      <c r="K318" s="93">
        <f>K319</f>
        <v>0</v>
      </c>
      <c r="L318" s="81">
        <f>K318/K326*100</f>
        <v>0</v>
      </c>
      <c r="M318" s="85"/>
      <c r="N318" s="80"/>
    </row>
    <row r="319" spans="1:14" ht="25.5">
      <c r="A319" s="25" t="s">
        <v>373</v>
      </c>
      <c r="B319" s="12" t="s">
        <v>371</v>
      </c>
      <c r="C319" s="12" t="s">
        <v>73</v>
      </c>
      <c r="D319" s="12" t="s">
        <v>58</v>
      </c>
      <c r="E319" s="13">
        <v>0</v>
      </c>
      <c r="F319" s="13">
        <v>0</v>
      </c>
      <c r="G319" s="13"/>
      <c r="H319" s="85"/>
      <c r="I319" s="14"/>
      <c r="J319" s="13">
        <v>0</v>
      </c>
      <c r="K319" s="13">
        <v>0</v>
      </c>
      <c r="L319" s="13"/>
      <c r="M319" s="85"/>
      <c r="N319" s="13"/>
    </row>
    <row r="320" spans="1:14" ht="25.5" hidden="1">
      <c r="A320" s="17" t="s">
        <v>129</v>
      </c>
      <c r="B320" s="12" t="s">
        <v>6</v>
      </c>
      <c r="C320" s="12" t="s">
        <v>130</v>
      </c>
      <c r="D320" s="12" t="s">
        <v>58</v>
      </c>
      <c r="E320" s="13">
        <f>E321</f>
        <v>590864</v>
      </c>
      <c r="F320" s="13"/>
      <c r="G320" s="13">
        <f>G321</f>
        <v>528516</v>
      </c>
      <c r="H320" s="13"/>
      <c r="I320" s="14"/>
      <c r="J320" s="89"/>
      <c r="K320" s="89"/>
      <c r="L320" s="13"/>
      <c r="M320" s="13"/>
      <c r="N320" s="13"/>
    </row>
    <row r="321" spans="1:14" ht="51" hidden="1">
      <c r="A321" s="61" t="s">
        <v>7</v>
      </c>
      <c r="B321" s="12" t="s">
        <v>6</v>
      </c>
      <c r="C321" s="12" t="s">
        <v>8</v>
      </c>
      <c r="D321" s="12" t="s">
        <v>58</v>
      </c>
      <c r="E321" s="13">
        <f>E322+E324</f>
        <v>590864</v>
      </c>
      <c r="F321" s="13"/>
      <c r="G321" s="13">
        <f>G322+G324</f>
        <v>528516</v>
      </c>
      <c r="H321" s="13"/>
      <c r="I321" s="14"/>
      <c r="J321" s="89"/>
      <c r="K321" s="89"/>
      <c r="L321" s="13"/>
      <c r="M321" s="13"/>
      <c r="N321" s="13"/>
    </row>
    <row r="322" spans="1:14" ht="76.5" hidden="1">
      <c r="A322" s="17" t="s">
        <v>9</v>
      </c>
      <c r="B322" s="12" t="s">
        <v>6</v>
      </c>
      <c r="C322" s="12" t="s">
        <v>10</v>
      </c>
      <c r="D322" s="12" t="s">
        <v>58</v>
      </c>
      <c r="E322" s="13">
        <f>E323</f>
        <v>590854</v>
      </c>
      <c r="F322" s="13"/>
      <c r="G322" s="13">
        <f>G323</f>
        <v>528506</v>
      </c>
      <c r="H322" s="13"/>
      <c r="I322" s="14"/>
      <c r="J322" s="89"/>
      <c r="K322" s="89"/>
      <c r="L322" s="13"/>
      <c r="M322" s="13"/>
      <c r="N322" s="13"/>
    </row>
    <row r="323" spans="1:14" ht="12.75" hidden="1">
      <c r="A323" s="17" t="s">
        <v>5</v>
      </c>
      <c r="B323" s="12" t="s">
        <v>6</v>
      </c>
      <c r="C323" s="12" t="s">
        <v>10</v>
      </c>
      <c r="D323" s="12" t="s">
        <v>11</v>
      </c>
      <c r="E323" s="13">
        <v>590854</v>
      </c>
      <c r="F323" s="13"/>
      <c r="G323" s="13">
        <v>528506</v>
      </c>
      <c r="H323" s="13"/>
      <c r="I323" s="14"/>
      <c r="J323" s="89"/>
      <c r="K323" s="89"/>
      <c r="L323" s="13"/>
      <c r="M323" s="13"/>
      <c r="N323" s="13"/>
    </row>
    <row r="324" spans="1:14" ht="51" hidden="1">
      <c r="A324" s="17" t="s">
        <v>12</v>
      </c>
      <c r="B324" s="12" t="s">
        <v>6</v>
      </c>
      <c r="C324" s="12" t="s">
        <v>13</v>
      </c>
      <c r="D324" s="12" t="s">
        <v>58</v>
      </c>
      <c r="E324" s="13">
        <f>E325</f>
        <v>10</v>
      </c>
      <c r="F324" s="13"/>
      <c r="G324" s="13">
        <f>G325</f>
        <v>10</v>
      </c>
      <c r="H324" s="13"/>
      <c r="I324" s="14"/>
      <c r="J324" s="89"/>
      <c r="K324" s="89"/>
      <c r="L324" s="13"/>
      <c r="M324" s="13"/>
      <c r="N324" s="13"/>
    </row>
    <row r="325" spans="1:14" ht="12.75" hidden="1">
      <c r="A325" s="17" t="s">
        <v>5</v>
      </c>
      <c r="B325" s="12" t="s">
        <v>6</v>
      </c>
      <c r="C325" s="12" t="s">
        <v>13</v>
      </c>
      <c r="D325" s="12" t="s">
        <v>11</v>
      </c>
      <c r="E325" s="13">
        <v>10</v>
      </c>
      <c r="F325" s="13"/>
      <c r="G325" s="13">
        <v>10</v>
      </c>
      <c r="H325" s="13"/>
      <c r="I325" s="14"/>
      <c r="J325" s="89"/>
      <c r="K325" s="89"/>
      <c r="L325" s="13"/>
      <c r="M325" s="13"/>
      <c r="N325" s="13"/>
    </row>
    <row r="326" spans="1:14" ht="12.75">
      <c r="A326" s="33" t="s">
        <v>70</v>
      </c>
      <c r="B326" s="67"/>
      <c r="C326" s="67"/>
      <c r="D326" s="67"/>
      <c r="E326" s="93">
        <f>E15+E82+E87+E130+E151+E175+E224+E303+E318+E312+E315</f>
        <v>56812.5</v>
      </c>
      <c r="F326" s="93">
        <f>F15+F82+F87+F130+F151+F175+F224+F303+F318+F312+F315</f>
        <v>5216.700000000001</v>
      </c>
      <c r="G326" s="81">
        <v>100</v>
      </c>
      <c r="H326" s="80">
        <f>F326/E326*100</f>
        <v>9.182310231023104</v>
      </c>
      <c r="I326" s="36"/>
      <c r="J326" s="93">
        <f>J15+J82+J87+J130+J151+J175+J224+J303+J318+J312+J315</f>
        <v>40862.3</v>
      </c>
      <c r="K326" s="93">
        <f>K15+K82+K87+K130+K151+K175+K224+K303+K318+K312+K315</f>
        <v>5831.799999999998</v>
      </c>
      <c r="L326" s="81">
        <v>100</v>
      </c>
      <c r="M326" s="81">
        <f>K326/J326*100</f>
        <v>14.271834918739273</v>
      </c>
      <c r="N326" s="80">
        <f>F326/K326*100</f>
        <v>89.45265612675335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2017-11-01T06:51:17Z</cp:lastPrinted>
  <dcterms:created xsi:type="dcterms:W3CDTF">2003-07-23T10:25:27Z</dcterms:created>
  <dcterms:modified xsi:type="dcterms:W3CDTF">2018-05-03T10:44:20Z</dcterms:modified>
  <cp:category/>
  <cp:version/>
  <cp:contentType/>
  <cp:contentStatus/>
</cp:coreProperties>
</file>